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DF Files\Web\cdf\Web\PortfolioDocs\"/>
    </mc:Choice>
  </mc:AlternateContent>
  <bookViews>
    <workbookView xWindow="0" yWindow="0" windowWidth="20490" windowHeight="7800"/>
  </bookViews>
  <sheets>
    <sheet name="Step 1. Insert (New) Players" sheetId="4" r:id="rId1"/>
    <sheet name="Step 2. Update Results" sheetId="5" r:id="rId2"/>
    <sheet name="Step 3. Print Ladder" sheetId="1" r:id="rId3"/>
  </sheets>
  <definedNames>
    <definedName name="Player1">'Step 1. Insert (New) Players'!$A$2</definedName>
    <definedName name="Player10">'Step 1. Insert (New) Players'!$A$11</definedName>
    <definedName name="Player11">'Step 1. Insert (New) Players'!$A$12</definedName>
    <definedName name="Player12">'Step 1. Insert (New) Players'!$A$13</definedName>
    <definedName name="Player13">'Step 1. Insert (New) Players'!$A$14</definedName>
    <definedName name="Player14">'Step 1. Insert (New) Players'!$A$15</definedName>
    <definedName name="Player15">'Step 1. Insert (New) Players'!$A$16</definedName>
    <definedName name="Player16">'Step 1. Insert (New) Players'!$A$17</definedName>
    <definedName name="Player17">'Step 1. Insert (New) Players'!$A$18</definedName>
    <definedName name="Player18">'Step 1. Insert (New) Players'!$A$19</definedName>
    <definedName name="Player19">'Step 1. Insert (New) Players'!$A$20</definedName>
    <definedName name="Player2">'Step 1. Insert (New) Players'!$A$3</definedName>
    <definedName name="Player20">'Step 1. Insert (New) Players'!$A$21</definedName>
    <definedName name="Player21">'Step 1. Insert (New) Players'!$A$22</definedName>
    <definedName name="Player22">'Step 1. Insert (New) Players'!$A$23</definedName>
    <definedName name="Player23">'Step 1. Insert (New) Players'!$A$24</definedName>
    <definedName name="Player24">'Step 1. Insert (New) Players'!$A$25</definedName>
    <definedName name="Player25">'Step 1. Insert (New) Players'!$A$26</definedName>
    <definedName name="Player26">'Step 1. Insert (New) Players'!$A$27</definedName>
    <definedName name="Player27">'Step 1. Insert (New) Players'!$A$28</definedName>
    <definedName name="Player28">'Step 1. Insert (New) Players'!$A$29</definedName>
    <definedName name="Player29">'Step 1. Insert (New) Players'!$A$30</definedName>
    <definedName name="Player3">'Step 1. Insert (New) Players'!$A$4</definedName>
    <definedName name="Player30">'Step 1. Insert (New) Players'!$A$31</definedName>
    <definedName name="Player31">'Step 1. Insert (New) Players'!$A$32</definedName>
    <definedName name="Player32">'Step 1. Insert (New) Players'!$A$33</definedName>
    <definedName name="Player33">'Step 1. Insert (New) Players'!$A$34</definedName>
    <definedName name="Player34">'Step 1. Insert (New) Players'!$A$35</definedName>
    <definedName name="Player35">'Step 1. Insert (New) Players'!$A$36</definedName>
    <definedName name="Player36">'Step 1. Insert (New) Players'!$A$37</definedName>
    <definedName name="Player37">'Step 1. Insert (New) Players'!$A$38</definedName>
    <definedName name="Player38">'Step 1. Insert (New) Players'!$A$39</definedName>
    <definedName name="Player39">'Step 1. Insert (New) Players'!$A$40</definedName>
    <definedName name="Player4">'Step 1. Insert (New) Players'!$A$5</definedName>
    <definedName name="Player40">'Step 1. Insert (New) Players'!$A$41</definedName>
    <definedName name="Player5">'Step 1. Insert (New) Players'!$A$6</definedName>
    <definedName name="Player6">'Step 1. Insert (New) Players'!$A$7</definedName>
    <definedName name="Player7">'Step 1. Insert (New) Players'!$A$8</definedName>
    <definedName name="Player8">'Step 1. Insert (New) Players'!$A$9</definedName>
    <definedName name="Player9">'Step 1. Insert (New) Players'!$A$10</definedName>
    <definedName name="_xlnm.Print_Area" localSheetId="0">'Step 1. Insert (New) Players'!$A$1:$C$40</definedName>
    <definedName name="_xlnm.Print_Area" localSheetId="1">'Step 2. Update Results'!$B$1:$M$49</definedName>
    <definedName name="_xlnm.Print_Area" localSheetId="2">'Step 3. Print Ladder'!$A$1:$M$59</definedName>
  </definedNames>
  <calcPr calcId="171027"/>
</workbook>
</file>

<file path=xl/calcChain.xml><?xml version="1.0" encoding="utf-8"?>
<calcChain xmlns="http://schemas.openxmlformats.org/spreadsheetml/2006/main">
  <c r="S41" i="5" l="1"/>
  <c r="R41" i="5"/>
  <c r="Q41" i="5"/>
  <c r="P41" i="5"/>
  <c r="O41" i="5"/>
  <c r="M41" i="5" s="1"/>
  <c r="S40" i="5"/>
  <c r="R40" i="5"/>
  <c r="Q40" i="5"/>
  <c r="P40" i="5"/>
  <c r="O40" i="5"/>
  <c r="M40" i="5" s="1"/>
  <c r="S39" i="5"/>
  <c r="R39" i="5"/>
  <c r="Q39" i="5"/>
  <c r="P39" i="5"/>
  <c r="O39" i="5"/>
  <c r="M39" i="5" s="1"/>
  <c r="S38" i="5"/>
  <c r="R38" i="5"/>
  <c r="Q38" i="5"/>
  <c r="P38" i="5"/>
  <c r="O38" i="5"/>
  <c r="M38" i="5" s="1"/>
  <c r="S37" i="5"/>
  <c r="R37" i="5"/>
  <c r="Q37" i="5"/>
  <c r="P37" i="5"/>
  <c r="O37" i="5"/>
  <c r="M37" i="5" s="1"/>
  <c r="S36" i="5"/>
  <c r="R36" i="5"/>
  <c r="Q36" i="5"/>
  <c r="P36" i="5"/>
  <c r="O36" i="5"/>
  <c r="M36" i="5" s="1"/>
  <c r="S35" i="5"/>
  <c r="R35" i="5"/>
  <c r="Q35" i="5"/>
  <c r="P35" i="5"/>
  <c r="O35" i="5"/>
  <c r="M35" i="5" s="1"/>
  <c r="S34" i="5"/>
  <c r="R34" i="5"/>
  <c r="Q34" i="5"/>
  <c r="P34" i="5"/>
  <c r="O34" i="5"/>
  <c r="M34" i="5" s="1"/>
  <c r="S33" i="5"/>
  <c r="R33" i="5"/>
  <c r="Q33" i="5"/>
  <c r="P33" i="5"/>
  <c r="O33" i="5"/>
  <c r="M33" i="5" s="1"/>
  <c r="S32" i="5"/>
  <c r="R32" i="5"/>
  <c r="Q32" i="5"/>
  <c r="P32" i="5"/>
  <c r="O32" i="5"/>
  <c r="M32" i="5" s="1"/>
  <c r="S31" i="5"/>
  <c r="R31" i="5"/>
  <c r="Q31" i="5"/>
  <c r="P31" i="5"/>
  <c r="O31" i="5"/>
  <c r="M31" i="5" s="1"/>
  <c r="S30" i="5"/>
  <c r="R30" i="5"/>
  <c r="Q30" i="5"/>
  <c r="P30" i="5"/>
  <c r="O30" i="5"/>
  <c r="M30" i="5" s="1"/>
  <c r="S29" i="5"/>
  <c r="R29" i="5"/>
  <c r="Q29" i="5"/>
  <c r="P29" i="5"/>
  <c r="O29" i="5"/>
  <c r="S28" i="5"/>
  <c r="R28" i="5"/>
  <c r="Q28" i="5"/>
  <c r="P28" i="5"/>
  <c r="O28" i="5"/>
  <c r="S27" i="5"/>
  <c r="R27" i="5"/>
  <c r="Q27" i="5"/>
  <c r="P27" i="5"/>
  <c r="O27" i="5"/>
  <c r="M27" i="5" s="1"/>
  <c r="S26" i="5"/>
  <c r="R26" i="5"/>
  <c r="Q26" i="5"/>
  <c r="P26" i="5"/>
  <c r="O26" i="5"/>
  <c r="M26" i="5" s="1"/>
  <c r="S25" i="5"/>
  <c r="R25" i="5"/>
  <c r="Q25" i="5"/>
  <c r="P25" i="5"/>
  <c r="O25" i="5"/>
  <c r="M25" i="5" s="1"/>
  <c r="S24" i="5"/>
  <c r="R24" i="5"/>
  <c r="Q24" i="5"/>
  <c r="P24" i="5"/>
  <c r="O24" i="5"/>
  <c r="M24" i="5" s="1"/>
  <c r="S23" i="5"/>
  <c r="R23" i="5"/>
  <c r="Q23" i="5"/>
  <c r="P23" i="5"/>
  <c r="O23" i="5"/>
  <c r="M23" i="5" s="1"/>
  <c r="S22" i="5"/>
  <c r="R22" i="5"/>
  <c r="Q22" i="5"/>
  <c r="P22" i="5"/>
  <c r="O22" i="5"/>
  <c r="M22" i="5" s="1"/>
  <c r="S21" i="5"/>
  <c r="R21" i="5"/>
  <c r="Q21" i="5"/>
  <c r="P21" i="5"/>
  <c r="O21" i="5"/>
  <c r="M21" i="5" s="1"/>
  <c r="S20" i="5"/>
  <c r="R20" i="5"/>
  <c r="Q20" i="5"/>
  <c r="P20" i="5"/>
  <c r="O20" i="5"/>
  <c r="M20" i="5" s="1"/>
  <c r="S19" i="5"/>
  <c r="R19" i="5"/>
  <c r="Q19" i="5"/>
  <c r="P19" i="5"/>
  <c r="O19" i="5"/>
  <c r="M19" i="5" s="1"/>
  <c r="S18" i="5"/>
  <c r="R18" i="5"/>
  <c r="Q18" i="5"/>
  <c r="P18" i="5"/>
  <c r="O18" i="5"/>
  <c r="M18" i="5" s="1"/>
  <c r="S17" i="5"/>
  <c r="R17" i="5"/>
  <c r="Q17" i="5"/>
  <c r="P17" i="5"/>
  <c r="O17" i="5"/>
  <c r="M17" i="5" s="1"/>
  <c r="S16" i="5"/>
  <c r="R16" i="5"/>
  <c r="Q16" i="5"/>
  <c r="P16" i="5"/>
  <c r="O16" i="5"/>
  <c r="M16" i="5" s="1"/>
  <c r="S15" i="5"/>
  <c r="R15" i="5"/>
  <c r="Q15" i="5"/>
  <c r="P15" i="5"/>
  <c r="O15" i="5"/>
  <c r="M15" i="5" s="1"/>
  <c r="S14" i="5"/>
  <c r="R14" i="5"/>
  <c r="Q14" i="5"/>
  <c r="P14" i="5"/>
  <c r="O14" i="5"/>
  <c r="M14" i="5" s="1"/>
  <c r="S13" i="5"/>
  <c r="R13" i="5"/>
  <c r="Q13" i="5"/>
  <c r="P13" i="5"/>
  <c r="O13" i="5"/>
  <c r="M13" i="5" s="1"/>
  <c r="S12" i="5"/>
  <c r="R12" i="5"/>
  <c r="Q12" i="5"/>
  <c r="P12" i="5"/>
  <c r="O12" i="5"/>
  <c r="M12" i="5" s="1"/>
  <c r="S11" i="5"/>
  <c r="R11" i="5"/>
  <c r="Q11" i="5"/>
  <c r="P11" i="5"/>
  <c r="O11" i="5"/>
  <c r="M11" i="5" s="1"/>
  <c r="S10" i="5"/>
  <c r="R10" i="5"/>
  <c r="Q10" i="5"/>
  <c r="P10" i="5"/>
  <c r="O10" i="5"/>
  <c r="M10" i="5" s="1"/>
  <c r="S9" i="5"/>
  <c r="R9" i="5"/>
  <c r="Q9" i="5"/>
  <c r="P9" i="5"/>
  <c r="O9" i="5"/>
  <c r="M9" i="5" s="1"/>
  <c r="S8" i="5"/>
  <c r="R8" i="5"/>
  <c r="Q8" i="5"/>
  <c r="P8" i="5"/>
  <c r="O8" i="5"/>
  <c r="M8" i="5" s="1"/>
  <c r="S7" i="5"/>
  <c r="R7" i="5"/>
  <c r="Q7" i="5"/>
  <c r="P7" i="5"/>
  <c r="O7" i="5"/>
  <c r="M7" i="5" s="1"/>
  <c r="S6" i="5"/>
  <c r="R6" i="5"/>
  <c r="Q6" i="5"/>
  <c r="P6" i="5"/>
  <c r="O6" i="5"/>
  <c r="M6" i="5" s="1"/>
  <c r="S5" i="5"/>
  <c r="R5" i="5"/>
  <c r="Q5" i="5"/>
  <c r="P5" i="5"/>
  <c r="O5" i="5"/>
  <c r="M5" i="5" s="1"/>
  <c r="S4" i="5"/>
  <c r="R4" i="5"/>
  <c r="Q4" i="5"/>
  <c r="P4" i="5"/>
  <c r="O4" i="5"/>
  <c r="M4" i="5" s="1"/>
  <c r="S3" i="5"/>
  <c r="R3" i="5"/>
  <c r="Q3" i="5"/>
  <c r="P3" i="5"/>
  <c r="O3" i="5"/>
  <c r="M3" i="5" s="1"/>
  <c r="S2" i="5"/>
  <c r="R2" i="5"/>
  <c r="Q2" i="5"/>
  <c r="P2" i="5"/>
  <c r="O2" i="5"/>
  <c r="M2" i="5" s="1"/>
  <c r="M28" i="5" l="1"/>
  <c r="M29" i="5"/>
  <c r="A43" i="4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3" i="5" l="1"/>
  <c r="B2" i="5"/>
  <c r="D42" i="5" l="1"/>
  <c r="E42" i="5"/>
  <c r="F42" i="5"/>
  <c r="G42" i="5"/>
  <c r="H42" i="5"/>
  <c r="I42" i="5"/>
  <c r="J42" i="5"/>
  <c r="K42" i="5"/>
  <c r="L42" i="5"/>
  <c r="C42" i="5"/>
  <c r="A29" i="5" l="1"/>
  <c r="A21" i="5"/>
  <c r="A11" i="5"/>
  <c r="A9" i="5"/>
  <c r="A23" i="5"/>
  <c r="A34" i="5"/>
  <c r="A5" i="5"/>
  <c r="A18" i="5"/>
  <c r="A13" i="5"/>
  <c r="A15" i="5"/>
  <c r="A7" i="5"/>
  <c r="A30" i="5"/>
  <c r="A36" i="5"/>
  <c r="A10" i="5"/>
  <c r="A35" i="5"/>
  <c r="A28" i="5"/>
  <c r="A27" i="5"/>
  <c r="A40" i="5"/>
  <c r="A22" i="5"/>
  <c r="A31" i="5"/>
  <c r="A20" i="5"/>
  <c r="A41" i="5"/>
  <c r="A32" i="5"/>
  <c r="A14" i="5"/>
  <c r="A3" i="5"/>
  <c r="A39" i="5"/>
  <c r="A12" i="5"/>
  <c r="A33" i="5"/>
  <c r="A24" i="5"/>
  <c r="A6" i="5"/>
  <c r="A16" i="5"/>
  <c r="A38" i="5"/>
  <c r="A4" i="5"/>
  <c r="A25" i="5"/>
  <c r="A37" i="5"/>
  <c r="A19" i="5"/>
  <c r="A17" i="5"/>
  <c r="A8" i="5"/>
  <c r="A2" i="5"/>
  <c r="A26" i="5"/>
  <c r="M42" i="5"/>
  <c r="C14" i="1" l="1"/>
  <c r="K14" i="1"/>
  <c r="G15" i="1"/>
  <c r="C16" i="1"/>
  <c r="K16" i="1"/>
  <c r="F17" i="1"/>
  <c r="B18" i="1"/>
  <c r="J18" i="1"/>
  <c r="F19" i="1"/>
  <c r="B20" i="1"/>
  <c r="J20" i="1"/>
  <c r="E21" i="1"/>
  <c r="M21" i="1"/>
  <c r="I22" i="1"/>
  <c r="E23" i="1"/>
  <c r="M23" i="1"/>
  <c r="I24" i="1"/>
  <c r="E25" i="1"/>
  <c r="M25" i="1"/>
  <c r="H26" i="1"/>
  <c r="D27" i="1"/>
  <c r="L27" i="1"/>
  <c r="H28" i="1"/>
  <c r="D29" i="1"/>
  <c r="L29" i="1"/>
  <c r="H30" i="1"/>
  <c r="D31" i="1"/>
  <c r="L31" i="1"/>
  <c r="H32" i="1"/>
  <c r="D33" i="1"/>
  <c r="L33" i="1"/>
  <c r="H34" i="1"/>
  <c r="D35" i="1"/>
  <c r="L35" i="1"/>
  <c r="H36" i="1"/>
  <c r="D37" i="1"/>
  <c r="L37" i="1"/>
  <c r="H38" i="1"/>
  <c r="D39" i="1"/>
  <c r="L39" i="1"/>
  <c r="H40" i="1"/>
  <c r="C41" i="1"/>
  <c r="K41" i="1"/>
  <c r="F42" i="1"/>
  <c r="B43" i="1"/>
  <c r="A43" i="1" s="1"/>
  <c r="J43" i="1"/>
  <c r="F44" i="1"/>
  <c r="I45" i="1"/>
  <c r="E46" i="1"/>
  <c r="M46" i="1"/>
  <c r="I47" i="1"/>
  <c r="E48" i="1"/>
  <c r="M48" i="1"/>
  <c r="H49" i="1"/>
  <c r="C50" i="1"/>
  <c r="K50" i="1"/>
  <c r="G51" i="1"/>
  <c r="D14" i="1"/>
  <c r="L14" i="1"/>
  <c r="H15" i="1"/>
  <c r="D16" i="1"/>
  <c r="L16" i="1"/>
  <c r="G17" i="1"/>
  <c r="C18" i="1"/>
  <c r="K18" i="1"/>
  <c r="G19" i="1"/>
  <c r="C20" i="1"/>
  <c r="K20" i="1"/>
  <c r="F21" i="1"/>
  <c r="B22" i="1"/>
  <c r="J22" i="1"/>
  <c r="F23" i="1"/>
  <c r="B24" i="1"/>
  <c r="J24" i="1"/>
  <c r="F25" i="1"/>
  <c r="I26" i="1"/>
  <c r="E27" i="1"/>
  <c r="M27" i="1"/>
  <c r="I28" i="1"/>
  <c r="E29" i="1"/>
  <c r="M29" i="1"/>
  <c r="I30" i="1"/>
  <c r="E31" i="1"/>
  <c r="M31" i="1"/>
  <c r="I32" i="1"/>
  <c r="E33" i="1"/>
  <c r="M33" i="1"/>
  <c r="I34" i="1"/>
  <c r="E35" i="1"/>
  <c r="M35" i="1"/>
  <c r="I36" i="1"/>
  <c r="E37" i="1"/>
  <c r="M37" i="1"/>
  <c r="I38" i="1"/>
  <c r="E39" i="1"/>
  <c r="M39" i="1"/>
  <c r="I40" i="1"/>
  <c r="D41" i="1"/>
  <c r="L41" i="1"/>
  <c r="G42" i="1"/>
  <c r="C43" i="1"/>
  <c r="K43" i="1"/>
  <c r="G44" i="1"/>
  <c r="B45" i="1"/>
  <c r="A45" i="1" s="1"/>
  <c r="J45" i="1"/>
  <c r="F46" i="1"/>
  <c r="B47" i="1"/>
  <c r="A47" i="1" s="1"/>
  <c r="J47" i="1"/>
  <c r="F48" i="1"/>
  <c r="I49" i="1"/>
  <c r="D50" i="1"/>
  <c r="L50" i="1"/>
  <c r="H51" i="1"/>
  <c r="J16" i="1"/>
  <c r="D21" i="1"/>
  <c r="L25" i="1"/>
  <c r="G30" i="1"/>
  <c r="C33" i="1"/>
  <c r="G36" i="1"/>
  <c r="B41" i="1"/>
  <c r="A41" i="1" s="1"/>
  <c r="I43" i="1"/>
  <c r="L46" i="1"/>
  <c r="B50" i="1"/>
  <c r="A50" i="1" s="1"/>
  <c r="E14" i="1"/>
  <c r="M14" i="1"/>
  <c r="I15" i="1"/>
  <c r="E16" i="1"/>
  <c r="M16" i="1"/>
  <c r="H17" i="1"/>
  <c r="D18" i="1"/>
  <c r="L18" i="1"/>
  <c r="H19" i="1"/>
  <c r="D20" i="1"/>
  <c r="L20" i="1"/>
  <c r="G21" i="1"/>
  <c r="C22" i="1"/>
  <c r="K22" i="1"/>
  <c r="G23" i="1"/>
  <c r="C24" i="1"/>
  <c r="K24" i="1"/>
  <c r="G25" i="1"/>
  <c r="B26" i="1"/>
  <c r="J26" i="1"/>
  <c r="F27" i="1"/>
  <c r="B28" i="1"/>
  <c r="J28" i="1"/>
  <c r="F29" i="1"/>
  <c r="B30" i="1"/>
  <c r="J30" i="1"/>
  <c r="F31" i="1"/>
  <c r="B32" i="1"/>
  <c r="J32" i="1"/>
  <c r="F33" i="1"/>
  <c r="B34" i="1"/>
  <c r="J34" i="1"/>
  <c r="F35" i="1"/>
  <c r="B36" i="1"/>
  <c r="J36" i="1"/>
  <c r="F37" i="1"/>
  <c r="B38" i="1"/>
  <c r="J38" i="1"/>
  <c r="F39" i="1"/>
  <c r="B40" i="1"/>
  <c r="A40" i="1" s="1"/>
  <c r="J40" i="1"/>
  <c r="E41" i="1"/>
  <c r="M41" i="1"/>
  <c r="H42" i="1"/>
  <c r="D43" i="1"/>
  <c r="L43" i="1"/>
  <c r="H44" i="1"/>
  <c r="C45" i="1"/>
  <c r="K45" i="1"/>
  <c r="G46" i="1"/>
  <c r="C47" i="1"/>
  <c r="K47" i="1"/>
  <c r="G48" i="1"/>
  <c r="B49" i="1"/>
  <c r="A49" i="1" s="1"/>
  <c r="J49" i="1"/>
  <c r="E50" i="1"/>
  <c r="M50" i="1"/>
  <c r="I51" i="1"/>
  <c r="M43" i="1"/>
  <c r="L45" i="1"/>
  <c r="D47" i="1"/>
  <c r="H48" i="1"/>
  <c r="K49" i="1"/>
  <c r="B51" i="1"/>
  <c r="A51" i="1" s="1"/>
  <c r="J51" i="1"/>
  <c r="B14" i="1"/>
  <c r="M17" i="1"/>
  <c r="I18" i="1"/>
  <c r="L21" i="1"/>
  <c r="D25" i="1"/>
  <c r="C29" i="1"/>
  <c r="F14" i="1"/>
  <c r="B15" i="1"/>
  <c r="J15" i="1"/>
  <c r="F16" i="1"/>
  <c r="I17" i="1"/>
  <c r="E18" i="1"/>
  <c r="M18" i="1"/>
  <c r="I19" i="1"/>
  <c r="E20" i="1"/>
  <c r="M20" i="1"/>
  <c r="H21" i="1"/>
  <c r="D22" i="1"/>
  <c r="L22" i="1"/>
  <c r="H23" i="1"/>
  <c r="D24" i="1"/>
  <c r="L24" i="1"/>
  <c r="H25" i="1"/>
  <c r="C26" i="1"/>
  <c r="K26" i="1"/>
  <c r="G27" i="1"/>
  <c r="C28" i="1"/>
  <c r="K28" i="1"/>
  <c r="G29" i="1"/>
  <c r="C30" i="1"/>
  <c r="K30" i="1"/>
  <c r="G31" i="1"/>
  <c r="C32" i="1"/>
  <c r="K32" i="1"/>
  <c r="G33" i="1"/>
  <c r="C34" i="1"/>
  <c r="K34" i="1"/>
  <c r="G35" i="1"/>
  <c r="C36" i="1"/>
  <c r="K36" i="1"/>
  <c r="G37" i="1"/>
  <c r="C38" i="1"/>
  <c r="K38" i="1"/>
  <c r="G39" i="1"/>
  <c r="C40" i="1"/>
  <c r="K40" i="1"/>
  <c r="F41" i="1"/>
  <c r="I42" i="1"/>
  <c r="E43" i="1"/>
  <c r="I44" i="1"/>
  <c r="D45" i="1"/>
  <c r="H46" i="1"/>
  <c r="L47" i="1"/>
  <c r="C49" i="1"/>
  <c r="F50" i="1"/>
  <c r="J14" i="1"/>
  <c r="I20" i="1"/>
  <c r="H24" i="1"/>
  <c r="G28" i="1"/>
  <c r="G32" i="1"/>
  <c r="K35" i="1"/>
  <c r="G38" i="1"/>
  <c r="J41" i="1"/>
  <c r="H45" i="1"/>
  <c r="D48" i="1"/>
  <c r="G14" i="1"/>
  <c r="C15" i="1"/>
  <c r="K15" i="1"/>
  <c r="G16" i="1"/>
  <c r="B17" i="1"/>
  <c r="J17" i="1"/>
  <c r="F18" i="1"/>
  <c r="B19" i="1"/>
  <c r="J19" i="1"/>
  <c r="F20" i="1"/>
  <c r="I21" i="1"/>
  <c r="E22" i="1"/>
  <c r="M22" i="1"/>
  <c r="I23" i="1"/>
  <c r="E24" i="1"/>
  <c r="M24" i="1"/>
  <c r="I25" i="1"/>
  <c r="D26" i="1"/>
  <c r="L26" i="1"/>
  <c r="H27" i="1"/>
  <c r="D28" i="1"/>
  <c r="L28" i="1"/>
  <c r="H29" i="1"/>
  <c r="D30" i="1"/>
  <c r="L30" i="1"/>
  <c r="H31" i="1"/>
  <c r="D32" i="1"/>
  <c r="L32" i="1"/>
  <c r="H33" i="1"/>
  <c r="D34" i="1"/>
  <c r="L34" i="1"/>
  <c r="H35" i="1"/>
  <c r="D36" i="1"/>
  <c r="L36" i="1"/>
  <c r="H37" i="1"/>
  <c r="D38" i="1"/>
  <c r="L38" i="1"/>
  <c r="H39" i="1"/>
  <c r="D40" i="1"/>
  <c r="L40" i="1"/>
  <c r="G41" i="1"/>
  <c r="B42" i="1"/>
  <c r="A42" i="1" s="1"/>
  <c r="J42" i="1"/>
  <c r="F43" i="1"/>
  <c r="B44" i="1"/>
  <c r="A44" i="1" s="1"/>
  <c r="J44" i="1"/>
  <c r="E45" i="1"/>
  <c r="M45" i="1"/>
  <c r="I46" i="1"/>
  <c r="E47" i="1"/>
  <c r="M47" i="1"/>
  <c r="I48" i="1"/>
  <c r="D49" i="1"/>
  <c r="L49" i="1"/>
  <c r="G50" i="1"/>
  <c r="C51" i="1"/>
  <c r="K51" i="1"/>
  <c r="C44" i="1"/>
  <c r="F45" i="1"/>
  <c r="J46" i="1"/>
  <c r="B48" i="1"/>
  <c r="A48" i="1" s="1"/>
  <c r="E49" i="1"/>
  <c r="H50" i="1"/>
  <c r="L51" i="1"/>
  <c r="K48" i="1"/>
  <c r="E51" i="1"/>
  <c r="B16" i="1"/>
  <c r="E19" i="1"/>
  <c r="D23" i="1"/>
  <c r="C27" i="1"/>
  <c r="C31" i="1"/>
  <c r="G34" i="1"/>
  <c r="K37" i="1"/>
  <c r="G40" i="1"/>
  <c r="M42" i="1"/>
  <c r="D46" i="1"/>
  <c r="G49" i="1"/>
  <c r="H14" i="1"/>
  <c r="D15" i="1"/>
  <c r="L15" i="1"/>
  <c r="H16" i="1"/>
  <c r="C17" i="1"/>
  <c r="K17" i="1"/>
  <c r="G18" i="1"/>
  <c r="C19" i="1"/>
  <c r="K19" i="1"/>
  <c r="G20" i="1"/>
  <c r="B21" i="1"/>
  <c r="J21" i="1"/>
  <c r="F22" i="1"/>
  <c r="B23" i="1"/>
  <c r="J23" i="1"/>
  <c r="F24" i="1"/>
  <c r="B25" i="1"/>
  <c r="J25" i="1"/>
  <c r="E26" i="1"/>
  <c r="M26" i="1"/>
  <c r="I27" i="1"/>
  <c r="E28" i="1"/>
  <c r="M28" i="1"/>
  <c r="I29" i="1"/>
  <c r="E30" i="1"/>
  <c r="M30" i="1"/>
  <c r="I31" i="1"/>
  <c r="E32" i="1"/>
  <c r="M32" i="1"/>
  <c r="I33" i="1"/>
  <c r="E34" i="1"/>
  <c r="M34" i="1"/>
  <c r="I35" i="1"/>
  <c r="E36" i="1"/>
  <c r="M36" i="1"/>
  <c r="I37" i="1"/>
  <c r="E38" i="1"/>
  <c r="M38" i="1"/>
  <c r="I39" i="1"/>
  <c r="E40" i="1"/>
  <c r="M40" i="1"/>
  <c r="H41" i="1"/>
  <c r="C42" i="1"/>
  <c r="K42" i="1"/>
  <c r="G43" i="1"/>
  <c r="K44" i="1"/>
  <c r="B46" i="1"/>
  <c r="A46" i="1" s="1"/>
  <c r="F47" i="1"/>
  <c r="J48" i="1"/>
  <c r="M49" i="1"/>
  <c r="D51" i="1"/>
  <c r="F49" i="1"/>
  <c r="M51" i="1"/>
  <c r="F15" i="1"/>
  <c r="H22" i="1"/>
  <c r="G26" i="1"/>
  <c r="K29" i="1"/>
  <c r="K33" i="1"/>
  <c r="C37" i="1"/>
  <c r="K39" i="1"/>
  <c r="E44" i="1"/>
  <c r="H47" i="1"/>
  <c r="J50" i="1"/>
  <c r="I14" i="1"/>
  <c r="E15" i="1"/>
  <c r="M15" i="1"/>
  <c r="I16" i="1"/>
  <c r="D17" i="1"/>
  <c r="L17" i="1"/>
  <c r="H18" i="1"/>
  <c r="D19" i="1"/>
  <c r="L19" i="1"/>
  <c r="H20" i="1"/>
  <c r="C21" i="1"/>
  <c r="K21" i="1"/>
  <c r="G22" i="1"/>
  <c r="C23" i="1"/>
  <c r="K23" i="1"/>
  <c r="G24" i="1"/>
  <c r="C25" i="1"/>
  <c r="K25" i="1"/>
  <c r="F26" i="1"/>
  <c r="B27" i="1"/>
  <c r="J27" i="1"/>
  <c r="F28" i="1"/>
  <c r="B29" i="1"/>
  <c r="J29" i="1"/>
  <c r="F30" i="1"/>
  <c r="B31" i="1"/>
  <c r="J31" i="1"/>
  <c r="F32" i="1"/>
  <c r="B33" i="1"/>
  <c r="J33" i="1"/>
  <c r="F34" i="1"/>
  <c r="B35" i="1"/>
  <c r="J35" i="1"/>
  <c r="F36" i="1"/>
  <c r="B37" i="1"/>
  <c r="J37" i="1"/>
  <c r="F38" i="1"/>
  <c r="B39" i="1"/>
  <c r="J39" i="1"/>
  <c r="F40" i="1"/>
  <c r="I41" i="1"/>
  <c r="D42" i="1"/>
  <c r="L42" i="1"/>
  <c r="H43" i="1"/>
  <c r="D44" i="1"/>
  <c r="L44" i="1"/>
  <c r="G45" i="1"/>
  <c r="C46" i="1"/>
  <c r="K46" i="1"/>
  <c r="G47" i="1"/>
  <c r="C48" i="1"/>
  <c r="I50" i="1"/>
  <c r="E17" i="1"/>
  <c r="M19" i="1"/>
  <c r="L23" i="1"/>
  <c r="K27" i="1"/>
  <c r="K31" i="1"/>
  <c r="C35" i="1"/>
  <c r="C39" i="1"/>
  <c r="E42" i="1"/>
  <c r="M44" i="1"/>
  <c r="L48" i="1"/>
  <c r="F51" i="1"/>
  <c r="I13" i="1"/>
  <c r="C13" i="1"/>
  <c r="F13" i="1"/>
  <c r="B13" i="1"/>
  <c r="I12" i="1"/>
  <c r="E12" i="1"/>
  <c r="K13" i="1"/>
  <c r="J12" i="1"/>
  <c r="D13" i="1"/>
  <c r="M12" i="1"/>
  <c r="G12" i="1"/>
  <c r="B12" i="1"/>
  <c r="A12" i="1" s="1"/>
  <c r="D12" i="1"/>
  <c r="F12" i="1"/>
  <c r="H12" i="1"/>
  <c r="G13" i="1"/>
  <c r="C12" i="1"/>
  <c r="H13" i="1"/>
  <c r="J13" i="1"/>
  <c r="E13" i="1"/>
  <c r="L12" i="1"/>
  <c r="L13" i="1"/>
  <c r="M13" i="1"/>
  <c r="K12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26" i="1"/>
  <c r="A16" i="1"/>
  <c r="A17" i="1"/>
  <c r="A18" i="1" s="1"/>
  <c r="A19" i="1" s="1"/>
  <c r="A20" i="1" s="1"/>
  <c r="A21" i="1" s="1"/>
  <c r="A22" i="1" s="1"/>
  <c r="A23" i="1" s="1"/>
  <c r="A24" i="1" s="1"/>
  <c r="A25" i="1" s="1"/>
  <c r="A14" i="1"/>
  <c r="A15" i="1" s="1"/>
  <c r="A13" i="1"/>
</calcChain>
</file>

<file path=xl/sharedStrings.xml><?xml version="1.0" encoding="utf-8"?>
<sst xmlns="http://schemas.openxmlformats.org/spreadsheetml/2006/main" count="69" uniqueCount="56">
  <si>
    <t>RD.1</t>
  </si>
  <si>
    <t>RD.2</t>
  </si>
  <si>
    <t>RD.3</t>
  </si>
  <si>
    <t>RD.4</t>
  </si>
  <si>
    <t>RD.5</t>
  </si>
  <si>
    <t>RD.6</t>
  </si>
  <si>
    <t>RD.7</t>
  </si>
  <si>
    <t>RD.8</t>
  </si>
  <si>
    <t>RD.9</t>
  </si>
  <si>
    <t>RD.10</t>
  </si>
  <si>
    <t>Friday Night Fives</t>
  </si>
  <si>
    <t>Friday Night Social Handicap Comp - 7.30pm Start, 9.30pm Approx Finish</t>
  </si>
  <si>
    <t>New Players Welcome on a weekly basis</t>
  </si>
  <si>
    <t>TOTAL</t>
  </si>
  <si>
    <t>Points Awarded</t>
  </si>
  <si>
    <t>Rank</t>
  </si>
  <si>
    <t>Phone</t>
  </si>
  <si>
    <t>Email</t>
  </si>
  <si>
    <t>Fees Received</t>
  </si>
  <si>
    <t>www.c-d-f.com.au</t>
  </si>
  <si>
    <t>Player</t>
  </si>
  <si>
    <t>1st Place = 4 (5*)</t>
  </si>
  <si>
    <t>2nd Place = 3 (4*)</t>
  </si>
  <si>
    <t>3rd Place = 2 (3*)</t>
  </si>
  <si>
    <t>4th Place = 1 (2*)</t>
  </si>
  <si>
    <t xml:space="preserve"> * 1 Point for all players who Attend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</si>
  <si>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Your best 5 weeks are used</t>
    </r>
  </si>
  <si>
    <t xml:space="preserve">    to create your score</t>
  </si>
  <si>
    <t xml:space="preserve">    Shown in Red Bold Italics</t>
  </si>
  <si>
    <r>
      <t xml:space="preserve">TOTAL </t>
    </r>
    <r>
      <rPr>
        <b/>
        <sz val="11"/>
        <color rgb="FFFF0000"/>
        <rFont val="Calibri"/>
        <family val="2"/>
        <scheme val="minor"/>
      </rPr>
      <t>*</t>
    </r>
  </si>
  <si>
    <t>Sue</t>
  </si>
  <si>
    <t>Steve</t>
  </si>
  <si>
    <t>Shaun</t>
  </si>
  <si>
    <t>Robert B</t>
  </si>
  <si>
    <t>Robert A</t>
  </si>
  <si>
    <t>Ali</t>
  </si>
  <si>
    <t>Allan</t>
  </si>
  <si>
    <t>Amber</t>
  </si>
  <si>
    <t>Bianca</t>
  </si>
  <si>
    <t>Charlie</t>
  </si>
  <si>
    <t>Craig A</t>
  </si>
  <si>
    <t>Craig B</t>
  </si>
  <si>
    <t>Geoff</t>
  </si>
  <si>
    <t>George</t>
  </si>
  <si>
    <t>Glenn</t>
  </si>
  <si>
    <t>Greg</t>
  </si>
  <si>
    <t>Jacob</t>
  </si>
  <si>
    <t>Jess</t>
  </si>
  <si>
    <t>Marcus</t>
  </si>
  <si>
    <t>Matthew</t>
  </si>
  <si>
    <t>Michael</t>
  </si>
  <si>
    <t>Neville</t>
  </si>
  <si>
    <t>Richard</t>
  </si>
  <si>
    <t>Alana</t>
  </si>
  <si>
    <t>Adam</t>
  </si>
  <si>
    <t>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</si>
</sst>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rgb="FFFF151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b/>
        <i/>
        <color rgb="FFFF0000"/>
      </font>
    </dxf>
    <dxf>
      <font>
        <color theme="0"/>
      </font>
      <fill>
        <patternFill>
          <bgColor rgb="FF92D050"/>
        </patternFill>
      </fill>
    </dxf>
    <dxf>
      <font>
        <b/>
        <i val="0"/>
        <strike val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A000"/>
      <color rgb="FFE4EDF8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51</xdr:row>
      <xdr:rowOff>85725</xdr:rowOff>
    </xdr:from>
    <xdr:to>
      <xdr:col>12</xdr:col>
      <xdr:colOff>342900</xdr:colOff>
      <xdr:row>59</xdr:row>
      <xdr:rowOff>142875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6181725" y="10086975"/>
          <a:ext cx="1657350" cy="16573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11</xdr:col>
      <xdr:colOff>380236</xdr:colOff>
      <xdr:row>7</xdr:row>
      <xdr:rowOff>28399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76200"/>
          <a:ext cx="6114286" cy="1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3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9.125" defaultRowHeight="15" x14ac:dyDescent="0.25"/>
  <cols>
    <col min="1" max="1" width="27.25" style="33" bestFit="1" customWidth="1"/>
    <col min="2" max="2" width="20.125" style="4" customWidth="1"/>
    <col min="3" max="3" width="62.125" style="4" customWidth="1"/>
    <col min="4" max="16384" width="9.125" style="4"/>
  </cols>
  <sheetData>
    <row r="1" spans="1:3" s="34" customFormat="1" x14ac:dyDescent="0.25">
      <c r="A1" s="21" t="s">
        <v>20</v>
      </c>
      <c r="B1" s="21" t="s">
        <v>16</v>
      </c>
      <c r="C1" s="21" t="s">
        <v>17</v>
      </c>
    </row>
    <row r="2" spans="1:3" x14ac:dyDescent="0.25">
      <c r="A2" s="35" t="s">
        <v>30</v>
      </c>
      <c r="B2" s="36"/>
      <c r="C2" s="36"/>
    </row>
    <row r="3" spans="1:3" x14ac:dyDescent="0.25">
      <c r="A3" s="37" t="s">
        <v>31</v>
      </c>
      <c r="B3" s="38"/>
      <c r="C3" s="38"/>
    </row>
    <row r="4" spans="1:3" x14ac:dyDescent="0.25">
      <c r="A4" s="35" t="s">
        <v>32</v>
      </c>
      <c r="B4" s="36"/>
      <c r="C4" s="36"/>
    </row>
    <row r="5" spans="1:3" x14ac:dyDescent="0.25">
      <c r="A5" s="37" t="s">
        <v>33</v>
      </c>
      <c r="B5" s="38"/>
      <c r="C5" s="38"/>
    </row>
    <row r="6" spans="1:3" x14ac:dyDescent="0.25">
      <c r="A6" s="35" t="s">
        <v>34</v>
      </c>
      <c r="B6" s="36"/>
      <c r="C6" s="36"/>
    </row>
    <row r="7" spans="1:3" x14ac:dyDescent="0.25">
      <c r="A7" s="37" t="s">
        <v>35</v>
      </c>
      <c r="B7" s="38"/>
      <c r="C7" s="38"/>
    </row>
    <row r="8" spans="1:3" x14ac:dyDescent="0.25">
      <c r="A8" s="35" t="s">
        <v>36</v>
      </c>
      <c r="B8" s="36"/>
      <c r="C8" s="36"/>
    </row>
    <row r="9" spans="1:3" x14ac:dyDescent="0.25">
      <c r="A9" s="37" t="s">
        <v>37</v>
      </c>
      <c r="B9" s="38"/>
      <c r="C9" s="38"/>
    </row>
    <row r="10" spans="1:3" x14ac:dyDescent="0.25">
      <c r="A10" s="35" t="s">
        <v>38</v>
      </c>
      <c r="B10" s="36"/>
      <c r="C10" s="36"/>
    </row>
    <row r="11" spans="1:3" x14ac:dyDescent="0.25">
      <c r="A11" s="37" t="s">
        <v>39</v>
      </c>
      <c r="B11" s="38"/>
      <c r="C11" s="38"/>
    </row>
    <row r="12" spans="1:3" x14ac:dyDescent="0.25">
      <c r="A12" s="35" t="s">
        <v>40</v>
      </c>
      <c r="B12" s="36"/>
      <c r="C12" s="36"/>
    </row>
    <row r="13" spans="1:3" x14ac:dyDescent="0.25">
      <c r="A13" s="37" t="s">
        <v>41</v>
      </c>
      <c r="B13" s="38"/>
      <c r="C13" s="38"/>
    </row>
    <row r="14" spans="1:3" x14ac:dyDescent="0.25">
      <c r="A14" s="35" t="s">
        <v>55</v>
      </c>
      <c r="B14" s="36"/>
      <c r="C14" s="36"/>
    </row>
    <row r="15" spans="1:3" x14ac:dyDescent="0.25">
      <c r="A15" s="37" t="s">
        <v>42</v>
      </c>
      <c r="B15" s="38"/>
      <c r="C15" s="38"/>
    </row>
    <row r="16" spans="1:3" x14ac:dyDescent="0.25">
      <c r="A16" s="35" t="s">
        <v>43</v>
      </c>
      <c r="B16" s="36"/>
      <c r="C16" s="36"/>
    </row>
    <row r="17" spans="1:3" x14ac:dyDescent="0.25">
      <c r="A17" s="37" t="s">
        <v>44</v>
      </c>
      <c r="B17" s="38"/>
      <c r="C17" s="38"/>
    </row>
    <row r="18" spans="1:3" x14ac:dyDescent="0.25">
      <c r="A18" s="35" t="s">
        <v>45</v>
      </c>
      <c r="B18" s="36"/>
      <c r="C18" s="36"/>
    </row>
    <row r="19" spans="1:3" x14ac:dyDescent="0.25">
      <c r="A19" s="37" t="s">
        <v>46</v>
      </c>
      <c r="B19" s="38"/>
      <c r="C19" s="38"/>
    </row>
    <row r="20" spans="1:3" x14ac:dyDescent="0.25">
      <c r="A20" s="35" t="s">
        <v>47</v>
      </c>
      <c r="B20" s="36"/>
      <c r="C20" s="36"/>
    </row>
    <row r="21" spans="1:3" x14ac:dyDescent="0.25">
      <c r="A21" s="37" t="s">
        <v>48</v>
      </c>
      <c r="B21" s="38"/>
      <c r="C21" s="38"/>
    </row>
    <row r="22" spans="1:3" x14ac:dyDescent="0.25">
      <c r="A22" s="35" t="s">
        <v>49</v>
      </c>
      <c r="B22" s="36"/>
      <c r="C22" s="36"/>
    </row>
    <row r="23" spans="1:3" x14ac:dyDescent="0.25">
      <c r="A23" s="37" t="s">
        <v>50</v>
      </c>
      <c r="B23" s="38"/>
      <c r="C23" s="38"/>
    </row>
    <row r="24" spans="1:3" x14ac:dyDescent="0.25">
      <c r="A24" s="35" t="s">
        <v>51</v>
      </c>
      <c r="B24" s="36"/>
      <c r="C24" s="36"/>
    </row>
    <row r="25" spans="1:3" x14ac:dyDescent="0.25">
      <c r="A25" s="37" t="s">
        <v>52</v>
      </c>
      <c r="B25" s="38"/>
      <c r="C25" s="38"/>
    </row>
    <row r="26" spans="1:3" x14ac:dyDescent="0.25">
      <c r="A26" s="35" t="s">
        <v>53</v>
      </c>
      <c r="B26" s="36"/>
      <c r="C26" s="36"/>
    </row>
    <row r="27" spans="1:3" x14ac:dyDescent="0.25">
      <c r="A27" s="37" t="s">
        <v>54</v>
      </c>
      <c r="B27" s="38"/>
      <c r="C27" s="38"/>
    </row>
    <row r="28" spans="1:3" x14ac:dyDescent="0.25">
      <c r="A28" s="35"/>
      <c r="B28" s="36"/>
      <c r="C28" s="36"/>
    </row>
    <row r="29" spans="1:3" x14ac:dyDescent="0.25">
      <c r="A29" s="37"/>
      <c r="B29" s="38"/>
      <c r="C29" s="38"/>
    </row>
    <row r="30" spans="1:3" x14ac:dyDescent="0.25">
      <c r="A30" s="35"/>
      <c r="B30" s="36"/>
      <c r="C30" s="36"/>
    </row>
    <row r="31" spans="1:3" x14ac:dyDescent="0.25">
      <c r="A31" s="37"/>
      <c r="B31" s="38"/>
      <c r="C31" s="38"/>
    </row>
    <row r="32" spans="1:3" x14ac:dyDescent="0.25">
      <c r="A32" s="35"/>
      <c r="B32" s="36"/>
      <c r="C32" s="36"/>
    </row>
    <row r="33" spans="1:3" x14ac:dyDescent="0.25">
      <c r="A33" s="37"/>
      <c r="B33" s="38"/>
      <c r="C33" s="38"/>
    </row>
    <row r="34" spans="1:3" x14ac:dyDescent="0.25">
      <c r="A34" s="35"/>
      <c r="B34" s="36"/>
      <c r="C34" s="36"/>
    </row>
    <row r="35" spans="1:3" x14ac:dyDescent="0.25">
      <c r="A35" s="37"/>
      <c r="B35" s="38"/>
      <c r="C35" s="38"/>
    </row>
    <row r="36" spans="1:3" x14ac:dyDescent="0.25">
      <c r="A36" s="35"/>
      <c r="B36" s="36"/>
      <c r="C36" s="36"/>
    </row>
    <row r="37" spans="1:3" x14ac:dyDescent="0.25">
      <c r="A37" s="37"/>
      <c r="B37" s="38"/>
      <c r="C37" s="38"/>
    </row>
    <row r="38" spans="1:3" x14ac:dyDescent="0.25">
      <c r="A38" s="35"/>
      <c r="B38" s="36"/>
      <c r="C38" s="36"/>
    </row>
    <row r="39" spans="1:3" x14ac:dyDescent="0.25">
      <c r="A39" s="37"/>
      <c r="B39" s="38"/>
      <c r="C39" s="38"/>
    </row>
    <row r="40" spans="1:3" x14ac:dyDescent="0.25">
      <c r="A40" s="35"/>
      <c r="B40" s="36"/>
      <c r="C40" s="36"/>
    </row>
    <row r="41" spans="1:3" x14ac:dyDescent="0.25">
      <c r="A41" s="37"/>
      <c r="B41" s="38"/>
      <c r="C41" s="38"/>
    </row>
    <row r="43" spans="1:3" x14ac:dyDescent="0.25">
      <c r="A43" s="69" t="str">
        <f>IF(ISBLANK(A41),"","If you need more room for more players, ask Fab to make more space")</f>
        <v/>
      </c>
      <c r="B43" s="69"/>
      <c r="C43" s="69"/>
    </row>
  </sheetData>
  <sheetProtection password="CFE1" sheet="1" objects="1" scenarios="1" selectLockedCells="1"/>
  <sortState ref="A2:C27">
    <sortCondition ref="A7"/>
  </sortState>
  <mergeCells count="1">
    <mergeCell ref="A43:C43"/>
  </mergeCells>
  <conditionalFormatting sqref="A43:C43">
    <cfRule type="containsText" dxfId="3" priority="1" operator="containsText" text="if you need">
      <formula>NOT(ISERROR(SEARCH("if you need",A43)))</formula>
    </cfRule>
  </conditionalFormatting>
  <pageMargins left="0.38" right="0.2" top="0.27" bottom="0.75" header="0.17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1"/>
  <sheetViews>
    <sheetView showGridLines="0" zoomScaleNormal="100" workbookViewId="0">
      <pane ySplit="1" topLeftCell="A2" activePane="bottomLeft" state="frozen"/>
      <selection pane="bottomLeft" activeCell="C2" sqref="C2"/>
    </sheetView>
  </sheetViews>
  <sheetFormatPr defaultColWidth="9.125" defaultRowHeight="15" x14ac:dyDescent="0.25"/>
  <cols>
    <col min="1" max="1" width="5.25" style="5" bestFit="1" customWidth="1"/>
    <col min="2" max="2" width="23.625" style="33" customWidth="1"/>
    <col min="3" max="4" width="6.875" style="4" customWidth="1"/>
    <col min="5" max="12" width="6.875" style="5" customWidth="1"/>
    <col min="13" max="13" width="9.125" style="5"/>
    <col min="14" max="14" width="5.875" style="4" hidden="1" customWidth="1"/>
    <col min="15" max="19" width="0" style="4" hidden="1" customWidth="1"/>
    <col min="20" max="16384" width="9.125" style="4"/>
  </cols>
  <sheetData>
    <row r="1" spans="1:19" x14ac:dyDescent="0.25">
      <c r="A1" s="9" t="s">
        <v>15</v>
      </c>
      <c r="B1" s="21" t="s">
        <v>20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13</v>
      </c>
      <c r="N1" s="1">
        <v>1</v>
      </c>
    </row>
    <row r="2" spans="1:19" x14ac:dyDescent="0.25">
      <c r="A2" s="22">
        <f>IFERROR(RANK(M2,$M$2:$M$41)+COUNTIF(M$1:M1,M2),"")</f>
        <v>8</v>
      </c>
      <c r="B2" s="23" t="str">
        <f>IF(ISBLANK(Player1),"",Player1)</f>
        <v>Sue</v>
      </c>
      <c r="C2" s="24">
        <v>3</v>
      </c>
      <c r="D2" s="25">
        <v>1</v>
      </c>
      <c r="E2" s="25">
        <v>1</v>
      </c>
      <c r="F2" s="25">
        <v>1</v>
      </c>
      <c r="G2" s="25">
        <v>1</v>
      </c>
      <c r="H2" s="25"/>
      <c r="I2" s="25">
        <v>3</v>
      </c>
      <c r="J2" s="25"/>
      <c r="K2" s="25"/>
      <c r="L2" s="25">
        <v>1</v>
      </c>
      <c r="M2" s="26">
        <f>IF(SUM($O2:$S2)=0,"",SUM($O2:$S2))</f>
        <v>9</v>
      </c>
      <c r="N2" s="1">
        <v>2</v>
      </c>
      <c r="O2" s="58">
        <f t="shared" ref="O2:O3" si="0">IFERROR(LARGE($C2:$L2, 1), "")</f>
        <v>3</v>
      </c>
      <c r="P2" s="58">
        <f t="shared" ref="P2:P3" si="1">IFERROR(LARGE($C2:$L2, 2), "")</f>
        <v>3</v>
      </c>
      <c r="Q2" s="58">
        <f t="shared" ref="Q2:Q3" si="2">IFERROR(LARGE($C2:$L2, 3), "")</f>
        <v>1</v>
      </c>
      <c r="R2" s="58">
        <f t="shared" ref="R2:R3" si="3">IFERROR(LARGE($C2:$L2, 4), "")</f>
        <v>1</v>
      </c>
      <c r="S2" s="58">
        <f t="shared" ref="S2:S3" si="4">IFERROR(LARGE($C2:$L2, 5), "")</f>
        <v>1</v>
      </c>
    </row>
    <row r="3" spans="1:19" x14ac:dyDescent="0.25">
      <c r="A3" s="27">
        <f>IFERROR(RANK(M3,$M$2:$M$41)+COUNTIF(M$1:M2,M3),"")</f>
        <v>1</v>
      </c>
      <c r="B3" s="28" t="str">
        <f>IF(ISBLANK(Player2),"",Player2)</f>
        <v>Steve</v>
      </c>
      <c r="C3" s="29">
        <v>4</v>
      </c>
      <c r="D3" s="30">
        <v>1</v>
      </c>
      <c r="E3" s="30"/>
      <c r="F3" s="30">
        <v>3</v>
      </c>
      <c r="G3" s="30">
        <v>5</v>
      </c>
      <c r="H3" s="30">
        <v>4</v>
      </c>
      <c r="I3" s="30"/>
      <c r="J3" s="30">
        <v>5</v>
      </c>
      <c r="K3" s="30"/>
      <c r="L3" s="30">
        <v>5</v>
      </c>
      <c r="M3" s="26">
        <f t="shared" ref="M3:M41" si="5">IF(SUM($O3:$S3)=0,"",SUM($O3:$S3))</f>
        <v>23</v>
      </c>
      <c r="N3" s="1">
        <v>3</v>
      </c>
      <c r="O3" s="58">
        <f t="shared" si="0"/>
        <v>5</v>
      </c>
      <c r="P3" s="58">
        <f t="shared" si="1"/>
        <v>5</v>
      </c>
      <c r="Q3" s="58">
        <f t="shared" si="2"/>
        <v>5</v>
      </c>
      <c r="R3" s="58">
        <f t="shared" si="3"/>
        <v>4</v>
      </c>
      <c r="S3" s="58">
        <f t="shared" si="4"/>
        <v>4</v>
      </c>
    </row>
    <row r="4" spans="1:19" x14ac:dyDescent="0.25">
      <c r="A4" s="22">
        <f>IFERROR(RANK(M4,$M$2:$M$41)+COUNTIF(M$1:M3,M4),"")</f>
        <v>16</v>
      </c>
      <c r="B4" s="23" t="str">
        <f>IF(ISBLANK(Player3),"",Player3)</f>
        <v>Shaun</v>
      </c>
      <c r="C4" s="24"/>
      <c r="D4" s="25">
        <v>1</v>
      </c>
      <c r="E4" s="25"/>
      <c r="F4" s="25"/>
      <c r="G4" s="25"/>
      <c r="H4" s="25"/>
      <c r="I4" s="25"/>
      <c r="J4" s="25"/>
      <c r="K4" s="25"/>
      <c r="L4" s="25"/>
      <c r="M4" s="26">
        <f t="shared" si="5"/>
        <v>1</v>
      </c>
      <c r="N4" s="1">
        <v>4</v>
      </c>
      <c r="O4" s="58">
        <f>IFERROR(LARGE($C4:$L4, 1), "")</f>
        <v>1</v>
      </c>
      <c r="P4" s="58" t="str">
        <f>IFERROR(LARGE($C4:$L4, 2), "")</f>
        <v/>
      </c>
      <c r="Q4" s="58" t="str">
        <f>IFERROR(LARGE($C4:$L4, 3), "")</f>
        <v/>
      </c>
      <c r="R4" s="58" t="str">
        <f>IFERROR(LARGE($C4:$L4, 4), "")</f>
        <v/>
      </c>
      <c r="S4" s="58" t="str">
        <f>IFERROR(LARGE($C4:$L4, 5), "")</f>
        <v/>
      </c>
    </row>
    <row r="5" spans="1:19" x14ac:dyDescent="0.25">
      <c r="A5" s="27">
        <f>IFERROR(RANK(M5,$M$2:$M$41)+COUNTIF(M$1:M4,M5),"")</f>
        <v>10</v>
      </c>
      <c r="B5" s="28" t="str">
        <f>IF(ISBLANK(Player4),"",Player4)</f>
        <v>Robert B</v>
      </c>
      <c r="C5" s="29"/>
      <c r="D5" s="30">
        <v>1</v>
      </c>
      <c r="E5" s="30">
        <v>1</v>
      </c>
      <c r="F5" s="30"/>
      <c r="G5" s="30"/>
      <c r="H5" s="30"/>
      <c r="I5" s="30">
        <v>1</v>
      </c>
      <c r="J5" s="30">
        <v>2</v>
      </c>
      <c r="K5" s="30"/>
      <c r="L5" s="30"/>
      <c r="M5" s="26">
        <f t="shared" si="5"/>
        <v>5</v>
      </c>
      <c r="N5" s="1">
        <v>5</v>
      </c>
      <c r="O5" s="58">
        <f t="shared" ref="O5:O41" si="6">IFERROR(LARGE($C5:$L5, 1), "")</f>
        <v>2</v>
      </c>
      <c r="P5" s="58">
        <f t="shared" ref="P5:P41" si="7">IFERROR(LARGE($C5:$L5, 2), "")</f>
        <v>1</v>
      </c>
      <c r="Q5" s="58">
        <f t="shared" ref="Q5:Q41" si="8">IFERROR(LARGE($C5:$L5, 3), "")</f>
        <v>1</v>
      </c>
      <c r="R5" s="58">
        <f t="shared" ref="R5:R41" si="9">IFERROR(LARGE($C5:$L5, 4), "")</f>
        <v>1</v>
      </c>
      <c r="S5" s="58" t="str">
        <f t="shared" ref="S5:S41" si="10">IFERROR(LARGE($C5:$L5, 5), "")</f>
        <v/>
      </c>
    </row>
    <row r="6" spans="1:19" x14ac:dyDescent="0.25">
      <c r="A6" s="22">
        <f>IFERROR(RANK(M6,$M$2:$M$41)+COUNTIF(M$1:M5,M6),"")</f>
        <v>11</v>
      </c>
      <c r="B6" s="23" t="str">
        <f>IF(ISBLANK(Player5),"",Player5)</f>
        <v>Robert A</v>
      </c>
      <c r="C6" s="24">
        <v>5</v>
      </c>
      <c r="D6" s="25"/>
      <c r="E6" s="25"/>
      <c r="F6" s="25"/>
      <c r="G6" s="25"/>
      <c r="H6" s="25"/>
      <c r="I6" s="25"/>
      <c r="J6" s="25"/>
      <c r="K6" s="25"/>
      <c r="L6" s="25"/>
      <c r="M6" s="26">
        <f t="shared" si="5"/>
        <v>5</v>
      </c>
      <c r="N6" s="1">
        <v>6</v>
      </c>
      <c r="O6" s="58">
        <f t="shared" si="6"/>
        <v>5</v>
      </c>
      <c r="P6" s="58" t="str">
        <f t="shared" si="7"/>
        <v/>
      </c>
      <c r="Q6" s="58" t="str">
        <f t="shared" si="8"/>
        <v/>
      </c>
      <c r="R6" s="58" t="str">
        <f t="shared" si="9"/>
        <v/>
      </c>
      <c r="S6" s="58" t="str">
        <f t="shared" si="10"/>
        <v/>
      </c>
    </row>
    <row r="7" spans="1:19" x14ac:dyDescent="0.25">
      <c r="A7" s="27">
        <f>IFERROR(RANK(M7,$M$2:$M$41)+COUNTIF(M$1:M6,M7),"")</f>
        <v>17</v>
      </c>
      <c r="B7" s="28" t="str">
        <f>IF(ISBLANK(Player6),"",Player6)</f>
        <v>Ali</v>
      </c>
      <c r="C7" s="29">
        <v>1</v>
      </c>
      <c r="D7" s="30"/>
      <c r="E7" s="30"/>
      <c r="F7" s="30"/>
      <c r="G7" s="30"/>
      <c r="H7" s="30"/>
      <c r="I7" s="30"/>
      <c r="J7" s="30"/>
      <c r="K7" s="30"/>
      <c r="L7" s="30"/>
      <c r="M7" s="26">
        <f t="shared" si="5"/>
        <v>1</v>
      </c>
      <c r="N7" s="1">
        <v>7</v>
      </c>
      <c r="O7" s="58">
        <f t="shared" si="6"/>
        <v>1</v>
      </c>
      <c r="P7" s="58" t="str">
        <f t="shared" si="7"/>
        <v/>
      </c>
      <c r="Q7" s="58" t="str">
        <f t="shared" si="8"/>
        <v/>
      </c>
      <c r="R7" s="58" t="str">
        <f t="shared" si="9"/>
        <v/>
      </c>
      <c r="S7" s="58" t="str">
        <f t="shared" si="10"/>
        <v/>
      </c>
    </row>
    <row r="8" spans="1:19" x14ac:dyDescent="0.25">
      <c r="A8" s="22">
        <f>IFERROR(RANK(M8,$M$2:$M$41)+COUNTIF(M$1:M7,M8),"")</f>
        <v>18</v>
      </c>
      <c r="B8" s="23" t="str">
        <f>IF(ISBLANK(Player7),"",Player7)</f>
        <v>Allan</v>
      </c>
      <c r="C8" s="24"/>
      <c r="D8" s="25">
        <v>1</v>
      </c>
      <c r="E8" s="25"/>
      <c r="F8" s="25"/>
      <c r="G8" s="25"/>
      <c r="H8" s="25"/>
      <c r="I8" s="25"/>
      <c r="J8" s="25"/>
      <c r="K8" s="25"/>
      <c r="L8" s="25"/>
      <c r="M8" s="26">
        <f t="shared" si="5"/>
        <v>1</v>
      </c>
      <c r="N8" s="1">
        <v>8</v>
      </c>
      <c r="O8" s="58">
        <f t="shared" si="6"/>
        <v>1</v>
      </c>
      <c r="P8" s="58" t="str">
        <f t="shared" si="7"/>
        <v/>
      </c>
      <c r="Q8" s="58" t="str">
        <f t="shared" si="8"/>
        <v/>
      </c>
      <c r="R8" s="58" t="str">
        <f t="shared" si="9"/>
        <v/>
      </c>
      <c r="S8" s="58" t="str">
        <f t="shared" si="10"/>
        <v/>
      </c>
    </row>
    <row r="9" spans="1:19" x14ac:dyDescent="0.25">
      <c r="A9" s="27">
        <f>IFERROR(RANK(M9,$M$2:$M$41)+COUNTIF(M$1:M8,M9),"")</f>
        <v>13</v>
      </c>
      <c r="B9" s="28" t="str">
        <f>IF(ISBLANK(Player8),"",Player8)</f>
        <v>Amber</v>
      </c>
      <c r="C9" s="29">
        <v>2</v>
      </c>
      <c r="D9" s="30">
        <v>1</v>
      </c>
      <c r="E9" s="30">
        <v>1</v>
      </c>
      <c r="F9" s="30"/>
      <c r="G9" s="30"/>
      <c r="H9" s="30"/>
      <c r="I9" s="30"/>
      <c r="J9" s="30"/>
      <c r="K9" s="30"/>
      <c r="L9" s="30"/>
      <c r="M9" s="26">
        <f t="shared" si="5"/>
        <v>4</v>
      </c>
      <c r="N9" s="1">
        <v>9</v>
      </c>
      <c r="O9" s="58">
        <f t="shared" si="6"/>
        <v>2</v>
      </c>
      <c r="P9" s="58">
        <f t="shared" si="7"/>
        <v>1</v>
      </c>
      <c r="Q9" s="58">
        <f t="shared" si="8"/>
        <v>1</v>
      </c>
      <c r="R9" s="58" t="str">
        <f t="shared" si="9"/>
        <v/>
      </c>
      <c r="S9" s="58" t="str">
        <f t="shared" si="10"/>
        <v/>
      </c>
    </row>
    <row r="10" spans="1:19" x14ac:dyDescent="0.25">
      <c r="A10" s="22">
        <f>IFERROR(RANK(M10,$M$2:$M$41)+COUNTIF(M$1:M9,M10),"")</f>
        <v>19</v>
      </c>
      <c r="B10" s="23" t="str">
        <f>IF(ISBLANK(Player9),"",Player9)</f>
        <v>Bianca</v>
      </c>
      <c r="C10" s="24"/>
      <c r="D10" s="25">
        <v>1</v>
      </c>
      <c r="E10" s="25"/>
      <c r="F10" s="25"/>
      <c r="G10" s="25"/>
      <c r="H10" s="25"/>
      <c r="I10" s="25"/>
      <c r="J10" s="25"/>
      <c r="K10" s="25"/>
      <c r="L10" s="25"/>
      <c r="M10" s="26">
        <f t="shared" si="5"/>
        <v>1</v>
      </c>
      <c r="N10" s="1">
        <v>10</v>
      </c>
      <c r="O10" s="58">
        <f t="shared" si="6"/>
        <v>1</v>
      </c>
      <c r="P10" s="58" t="str">
        <f t="shared" si="7"/>
        <v/>
      </c>
      <c r="Q10" s="58" t="str">
        <f t="shared" si="8"/>
        <v/>
      </c>
      <c r="R10" s="58" t="str">
        <f t="shared" si="9"/>
        <v/>
      </c>
      <c r="S10" s="58" t="str">
        <f t="shared" si="10"/>
        <v/>
      </c>
    </row>
    <row r="11" spans="1:19" x14ac:dyDescent="0.25">
      <c r="A11" s="27">
        <f>IFERROR(RANK(M11,$M$2:$M$41)+COUNTIF(M$1:M10,M11),"")</f>
        <v>3</v>
      </c>
      <c r="B11" s="28" t="str">
        <f>IF(ISBLANK(Player10),"",Player10)</f>
        <v>Charlie</v>
      </c>
      <c r="C11" s="29">
        <v>1</v>
      </c>
      <c r="D11" s="30">
        <v>3</v>
      </c>
      <c r="E11" s="30">
        <v>5</v>
      </c>
      <c r="F11" s="30">
        <v>1</v>
      </c>
      <c r="G11" s="30">
        <v>1</v>
      </c>
      <c r="H11" s="30">
        <v>1</v>
      </c>
      <c r="I11" s="30">
        <v>2</v>
      </c>
      <c r="J11" s="30">
        <v>1</v>
      </c>
      <c r="K11" s="30">
        <v>4</v>
      </c>
      <c r="L11" s="30">
        <v>3</v>
      </c>
      <c r="M11" s="26">
        <f t="shared" si="5"/>
        <v>17</v>
      </c>
      <c r="N11" s="1">
        <v>11</v>
      </c>
      <c r="O11" s="58">
        <f t="shared" si="6"/>
        <v>5</v>
      </c>
      <c r="P11" s="58">
        <f t="shared" si="7"/>
        <v>4</v>
      </c>
      <c r="Q11" s="58">
        <f t="shared" si="8"/>
        <v>3</v>
      </c>
      <c r="R11" s="58">
        <f t="shared" si="9"/>
        <v>3</v>
      </c>
      <c r="S11" s="58">
        <f t="shared" si="10"/>
        <v>2</v>
      </c>
    </row>
    <row r="12" spans="1:19" x14ac:dyDescent="0.25">
      <c r="A12" s="22">
        <f>IFERROR(RANK(M12,$M$2:$M$41)+COUNTIF(M$1:M11,M12),"")</f>
        <v>20</v>
      </c>
      <c r="B12" s="23" t="str">
        <f>IF(ISBLANK(Player11),"",Player11)</f>
        <v>Craig A</v>
      </c>
      <c r="C12" s="24"/>
      <c r="D12" s="25"/>
      <c r="E12" s="25">
        <v>1</v>
      </c>
      <c r="F12" s="25"/>
      <c r="G12" s="25"/>
      <c r="H12" s="25"/>
      <c r="I12" s="25"/>
      <c r="J12" s="25"/>
      <c r="K12" s="25"/>
      <c r="L12" s="25"/>
      <c r="M12" s="26">
        <f t="shared" si="5"/>
        <v>1</v>
      </c>
      <c r="N12" s="1">
        <v>12</v>
      </c>
      <c r="O12" s="58">
        <f t="shared" si="6"/>
        <v>1</v>
      </c>
      <c r="P12" s="58" t="str">
        <f t="shared" si="7"/>
        <v/>
      </c>
      <c r="Q12" s="58" t="str">
        <f t="shared" si="8"/>
        <v/>
      </c>
      <c r="R12" s="58" t="str">
        <f t="shared" si="9"/>
        <v/>
      </c>
      <c r="S12" s="58" t="str">
        <f t="shared" si="10"/>
        <v/>
      </c>
    </row>
    <row r="13" spans="1:19" x14ac:dyDescent="0.25">
      <c r="A13" s="27">
        <f>IFERROR(RANK(M13,$M$2:$M$41)+COUNTIF(M$1:M12,M13),"")</f>
        <v>4</v>
      </c>
      <c r="B13" s="28" t="str">
        <f>IF(ISBLANK(Player12),"",Player12)</f>
        <v>Craig B</v>
      </c>
      <c r="C13" s="29">
        <v>1</v>
      </c>
      <c r="D13" s="30">
        <v>4</v>
      </c>
      <c r="E13" s="30">
        <v>1</v>
      </c>
      <c r="F13" s="30">
        <v>2</v>
      </c>
      <c r="G13" s="30">
        <v>2</v>
      </c>
      <c r="H13" s="30">
        <v>1</v>
      </c>
      <c r="I13" s="30">
        <v>1</v>
      </c>
      <c r="J13" s="30">
        <v>3</v>
      </c>
      <c r="K13" s="30">
        <v>5</v>
      </c>
      <c r="L13" s="30">
        <v>1</v>
      </c>
      <c r="M13" s="26">
        <f t="shared" si="5"/>
        <v>16</v>
      </c>
      <c r="N13" s="1">
        <v>13</v>
      </c>
      <c r="O13" s="58">
        <f t="shared" si="6"/>
        <v>5</v>
      </c>
      <c r="P13" s="58">
        <f t="shared" si="7"/>
        <v>4</v>
      </c>
      <c r="Q13" s="58">
        <f t="shared" si="8"/>
        <v>3</v>
      </c>
      <c r="R13" s="58">
        <f t="shared" si="9"/>
        <v>2</v>
      </c>
      <c r="S13" s="58">
        <f t="shared" si="10"/>
        <v>2</v>
      </c>
    </row>
    <row r="14" spans="1:19" x14ac:dyDescent="0.25">
      <c r="A14" s="22">
        <f>IFERROR(RANK(M14,$M$2:$M$41)+COUNTIF(M$1:M13,M14),"")</f>
        <v>6</v>
      </c>
      <c r="B14" s="23" t="str">
        <f>IF(ISBLANK(Player13),"",Player13)</f>
        <v>Frank</v>
      </c>
      <c r="C14" s="24">
        <v>1</v>
      </c>
      <c r="D14" s="25">
        <v>2</v>
      </c>
      <c r="E14" s="25">
        <v>1</v>
      </c>
      <c r="F14" s="25">
        <v>1</v>
      </c>
      <c r="G14" s="25">
        <v>4</v>
      </c>
      <c r="H14" s="25">
        <v>3</v>
      </c>
      <c r="I14" s="25">
        <v>1</v>
      </c>
      <c r="J14" s="25"/>
      <c r="K14" s="25">
        <v>1</v>
      </c>
      <c r="L14" s="25">
        <v>1</v>
      </c>
      <c r="M14" s="26">
        <f t="shared" si="5"/>
        <v>11</v>
      </c>
      <c r="N14" s="1">
        <v>14</v>
      </c>
      <c r="O14" s="58">
        <f t="shared" si="6"/>
        <v>4</v>
      </c>
      <c r="P14" s="58">
        <f t="shared" si="7"/>
        <v>3</v>
      </c>
      <c r="Q14" s="58">
        <f t="shared" si="8"/>
        <v>2</v>
      </c>
      <c r="R14" s="58">
        <f t="shared" si="9"/>
        <v>1</v>
      </c>
      <c r="S14" s="58">
        <f t="shared" si="10"/>
        <v>1</v>
      </c>
    </row>
    <row r="15" spans="1:19" x14ac:dyDescent="0.25">
      <c r="A15" s="27">
        <f>IFERROR(RANK(M15,$M$2:$M$41)+COUNTIF(M$1:M14,M15),"")</f>
        <v>12</v>
      </c>
      <c r="B15" s="28" t="str">
        <f>IF(ISBLANK(Player14),"",Player14)</f>
        <v>Geoff</v>
      </c>
      <c r="C15" s="29">
        <v>1</v>
      </c>
      <c r="D15" s="30">
        <v>1</v>
      </c>
      <c r="E15" s="30">
        <v>1</v>
      </c>
      <c r="F15" s="30">
        <v>1</v>
      </c>
      <c r="G15" s="30">
        <v>1</v>
      </c>
      <c r="H15" s="30"/>
      <c r="I15" s="30"/>
      <c r="J15" s="30"/>
      <c r="K15" s="30"/>
      <c r="L15" s="30">
        <v>1</v>
      </c>
      <c r="M15" s="26">
        <f t="shared" si="5"/>
        <v>5</v>
      </c>
      <c r="N15" s="1">
        <v>15</v>
      </c>
      <c r="O15" s="58">
        <f t="shared" si="6"/>
        <v>1</v>
      </c>
      <c r="P15" s="58">
        <f t="shared" si="7"/>
        <v>1</v>
      </c>
      <c r="Q15" s="58">
        <f t="shared" si="8"/>
        <v>1</v>
      </c>
      <c r="R15" s="58">
        <f t="shared" si="9"/>
        <v>1</v>
      </c>
      <c r="S15" s="58">
        <f t="shared" si="10"/>
        <v>1</v>
      </c>
    </row>
    <row r="16" spans="1:19" x14ac:dyDescent="0.25">
      <c r="A16" s="22">
        <f>IFERROR(RANK(M16,$M$2:$M$41)+COUNTIF(M$1:M15,M16),"")</f>
        <v>21</v>
      </c>
      <c r="B16" s="23" t="str">
        <f>IF(ISBLANK(Player15),"",Player15)</f>
        <v>George</v>
      </c>
      <c r="C16" s="24"/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6">
        <f t="shared" si="5"/>
        <v>1</v>
      </c>
      <c r="N16" s="1">
        <v>16</v>
      </c>
      <c r="O16" s="58">
        <f t="shared" si="6"/>
        <v>1</v>
      </c>
      <c r="P16" s="58" t="str">
        <f t="shared" si="7"/>
        <v/>
      </c>
      <c r="Q16" s="58" t="str">
        <f t="shared" si="8"/>
        <v/>
      </c>
      <c r="R16" s="58" t="str">
        <f t="shared" si="9"/>
        <v/>
      </c>
      <c r="S16" s="58" t="str">
        <f t="shared" si="10"/>
        <v/>
      </c>
    </row>
    <row r="17" spans="1:19" x14ac:dyDescent="0.25">
      <c r="A17" s="27">
        <f>IFERROR(RANK(M17,$M$2:$M$41)+COUNTIF(M$1:M16,M17),"")</f>
        <v>5</v>
      </c>
      <c r="B17" s="28" t="str">
        <f>IF(ISBLANK(Player16),"",Player16)</f>
        <v>Glenn</v>
      </c>
      <c r="C17" s="29"/>
      <c r="D17" s="30"/>
      <c r="E17" s="30"/>
      <c r="F17" s="30">
        <v>4</v>
      </c>
      <c r="G17" s="30">
        <v>1</v>
      </c>
      <c r="H17" s="30">
        <v>1</v>
      </c>
      <c r="I17" s="30">
        <v>4</v>
      </c>
      <c r="J17" s="30"/>
      <c r="K17" s="30"/>
      <c r="L17" s="30">
        <v>2</v>
      </c>
      <c r="M17" s="26">
        <f t="shared" si="5"/>
        <v>12</v>
      </c>
      <c r="N17" s="1">
        <v>17</v>
      </c>
      <c r="O17" s="58">
        <f t="shared" si="6"/>
        <v>4</v>
      </c>
      <c r="P17" s="58">
        <f t="shared" si="7"/>
        <v>4</v>
      </c>
      <c r="Q17" s="58">
        <f t="shared" si="8"/>
        <v>2</v>
      </c>
      <c r="R17" s="58">
        <f t="shared" si="9"/>
        <v>1</v>
      </c>
      <c r="S17" s="58">
        <f t="shared" si="10"/>
        <v>1</v>
      </c>
    </row>
    <row r="18" spans="1:19" x14ac:dyDescent="0.25">
      <c r="A18" s="22">
        <f>IFERROR(RANK(M18,$M$2:$M$41)+COUNTIF(M$1:M17,M18),"")</f>
        <v>22</v>
      </c>
      <c r="B18" s="23" t="str">
        <f>IF(ISBLANK(Player17),"",Player17)</f>
        <v>Greg</v>
      </c>
      <c r="C18" s="24"/>
      <c r="D18" s="25"/>
      <c r="E18" s="25">
        <v>1</v>
      </c>
      <c r="F18" s="25"/>
      <c r="G18" s="25"/>
      <c r="H18" s="25"/>
      <c r="I18" s="25"/>
      <c r="J18" s="25"/>
      <c r="K18" s="25"/>
      <c r="L18" s="25"/>
      <c r="M18" s="26">
        <f t="shared" si="5"/>
        <v>1</v>
      </c>
      <c r="N18" s="1">
        <v>18</v>
      </c>
      <c r="O18" s="58">
        <f t="shared" si="6"/>
        <v>1</v>
      </c>
      <c r="P18" s="58" t="str">
        <f t="shared" si="7"/>
        <v/>
      </c>
      <c r="Q18" s="58" t="str">
        <f t="shared" si="8"/>
        <v/>
      </c>
      <c r="R18" s="58" t="str">
        <f t="shared" si="9"/>
        <v/>
      </c>
      <c r="S18" s="58" t="str">
        <f t="shared" si="10"/>
        <v/>
      </c>
    </row>
    <row r="19" spans="1:19" x14ac:dyDescent="0.25">
      <c r="A19" s="27">
        <f>IFERROR(RANK(M19,$M$2:$M$41)+COUNTIF(M$1:M18,M19),"")</f>
        <v>15</v>
      </c>
      <c r="B19" s="28" t="str">
        <f>IF(ISBLANK(Player18),"",Player18)</f>
        <v>Jacob</v>
      </c>
      <c r="C19" s="29"/>
      <c r="D19" s="30"/>
      <c r="E19" s="30"/>
      <c r="F19" s="30"/>
      <c r="G19" s="30"/>
      <c r="H19" s="30">
        <v>1</v>
      </c>
      <c r="I19" s="30">
        <v>1</v>
      </c>
      <c r="J19" s="30"/>
      <c r="K19" s="30">
        <v>1</v>
      </c>
      <c r="L19" s="30"/>
      <c r="M19" s="26">
        <f t="shared" si="5"/>
        <v>3</v>
      </c>
      <c r="N19" s="1">
        <v>19</v>
      </c>
      <c r="O19" s="58">
        <f t="shared" si="6"/>
        <v>1</v>
      </c>
      <c r="P19" s="58">
        <f t="shared" si="7"/>
        <v>1</v>
      </c>
      <c r="Q19" s="58">
        <f t="shared" si="8"/>
        <v>1</v>
      </c>
      <c r="R19" s="58" t="str">
        <f t="shared" si="9"/>
        <v/>
      </c>
      <c r="S19" s="58" t="str">
        <f t="shared" si="10"/>
        <v/>
      </c>
    </row>
    <row r="20" spans="1:19" x14ac:dyDescent="0.25">
      <c r="A20" s="22">
        <f>IFERROR(RANK(M20,$M$2:$M$41)+COUNTIF(M$1:M19,M20),"")</f>
        <v>23</v>
      </c>
      <c r="B20" s="23" t="str">
        <f>IF(ISBLANK(Player19),"",Player19)</f>
        <v>Jess</v>
      </c>
      <c r="C20" s="24"/>
      <c r="D20" s="25"/>
      <c r="E20" s="25"/>
      <c r="F20" s="25"/>
      <c r="G20" s="25"/>
      <c r="H20" s="25">
        <v>1</v>
      </c>
      <c r="I20" s="25"/>
      <c r="J20" s="25"/>
      <c r="K20" s="25"/>
      <c r="L20" s="25"/>
      <c r="M20" s="26">
        <f t="shared" si="5"/>
        <v>1</v>
      </c>
      <c r="N20" s="1">
        <v>20</v>
      </c>
      <c r="O20" s="58">
        <f t="shared" si="6"/>
        <v>1</v>
      </c>
      <c r="P20" s="58" t="str">
        <f t="shared" si="7"/>
        <v/>
      </c>
      <c r="Q20" s="58" t="str">
        <f t="shared" si="8"/>
        <v/>
      </c>
      <c r="R20" s="58" t="str">
        <f t="shared" si="9"/>
        <v/>
      </c>
      <c r="S20" s="58" t="str">
        <f t="shared" si="10"/>
        <v/>
      </c>
    </row>
    <row r="21" spans="1:19" x14ac:dyDescent="0.25">
      <c r="A21" s="27">
        <f>IFERROR(RANK(M21,$M$2:$M$41)+COUNTIF(M$1:M20,M21),"")</f>
        <v>24</v>
      </c>
      <c r="B21" s="28" t="str">
        <f>IF(ISBLANK(Player20),"",Player20)</f>
        <v>Marcus</v>
      </c>
      <c r="C21" s="29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26">
        <f t="shared" si="5"/>
        <v>1</v>
      </c>
      <c r="N21" s="1">
        <v>21</v>
      </c>
      <c r="O21" s="58">
        <f t="shared" si="6"/>
        <v>1</v>
      </c>
      <c r="P21" s="58" t="str">
        <f t="shared" si="7"/>
        <v/>
      </c>
      <c r="Q21" s="58" t="str">
        <f t="shared" si="8"/>
        <v/>
      </c>
      <c r="R21" s="58" t="str">
        <f t="shared" si="9"/>
        <v/>
      </c>
      <c r="S21" s="58" t="str">
        <f t="shared" si="10"/>
        <v/>
      </c>
    </row>
    <row r="22" spans="1:19" x14ac:dyDescent="0.25">
      <c r="A22" s="22">
        <f>IFERROR(RANK(M22,$M$2:$M$41)+COUNTIF(M$1:M21,M22),"")</f>
        <v>25</v>
      </c>
      <c r="B22" s="23" t="str">
        <f>IF(ISBLANK(Player21),"",Player21)</f>
        <v>Matthew</v>
      </c>
      <c r="C22" s="24"/>
      <c r="D22" s="25"/>
      <c r="E22" s="25"/>
      <c r="F22" s="25">
        <v>1</v>
      </c>
      <c r="G22" s="25"/>
      <c r="H22" s="25"/>
      <c r="I22" s="25"/>
      <c r="J22" s="25"/>
      <c r="K22" s="25"/>
      <c r="L22" s="25"/>
      <c r="M22" s="26">
        <f t="shared" si="5"/>
        <v>1</v>
      </c>
      <c r="N22" s="1">
        <v>22</v>
      </c>
      <c r="O22" s="58">
        <f t="shared" si="6"/>
        <v>1</v>
      </c>
      <c r="P22" s="58" t="str">
        <f t="shared" si="7"/>
        <v/>
      </c>
      <c r="Q22" s="58" t="str">
        <f t="shared" si="8"/>
        <v/>
      </c>
      <c r="R22" s="58" t="str">
        <f t="shared" si="9"/>
        <v/>
      </c>
      <c r="S22" s="58" t="str">
        <f t="shared" si="10"/>
        <v/>
      </c>
    </row>
    <row r="23" spans="1:19" x14ac:dyDescent="0.25">
      <c r="A23" s="27">
        <f>IFERROR(RANK(M23,$M$2:$M$41)+COUNTIF(M$1:M22,M23),"")</f>
        <v>7</v>
      </c>
      <c r="B23" s="28" t="str">
        <f>IF(ISBLANK(Player22),"",Player22)</f>
        <v>Michael</v>
      </c>
      <c r="C23" s="29">
        <v>1</v>
      </c>
      <c r="D23" s="30">
        <v>5</v>
      </c>
      <c r="E23" s="30">
        <v>2</v>
      </c>
      <c r="F23" s="30"/>
      <c r="G23" s="30"/>
      <c r="H23" s="30">
        <v>1</v>
      </c>
      <c r="I23" s="30"/>
      <c r="J23" s="30">
        <v>1</v>
      </c>
      <c r="K23" s="30"/>
      <c r="L23" s="30"/>
      <c r="M23" s="26">
        <f t="shared" si="5"/>
        <v>10</v>
      </c>
      <c r="N23" s="1">
        <v>23</v>
      </c>
      <c r="O23" s="58">
        <f t="shared" si="6"/>
        <v>5</v>
      </c>
      <c r="P23" s="58">
        <f t="shared" si="7"/>
        <v>2</v>
      </c>
      <c r="Q23" s="58">
        <f t="shared" si="8"/>
        <v>1</v>
      </c>
      <c r="R23" s="58">
        <f t="shared" si="9"/>
        <v>1</v>
      </c>
      <c r="S23" s="58">
        <f t="shared" si="10"/>
        <v>1</v>
      </c>
    </row>
    <row r="24" spans="1:19" x14ac:dyDescent="0.25">
      <c r="A24" s="22">
        <f>IFERROR(RANK(M24,$M$2:$M$41)+COUNTIF(M$1:M23,M24),"")</f>
        <v>26</v>
      </c>
      <c r="B24" s="23" t="str">
        <f>IF(ISBLANK(Player23),"",Player23)</f>
        <v>Neville</v>
      </c>
      <c r="C24" s="24"/>
      <c r="D24" s="25">
        <v>1</v>
      </c>
      <c r="E24" s="25"/>
      <c r="F24" s="25"/>
      <c r="G24" s="25"/>
      <c r="H24" s="25"/>
      <c r="I24" s="25"/>
      <c r="J24" s="25"/>
      <c r="K24" s="25"/>
      <c r="L24" s="25"/>
      <c r="M24" s="26">
        <f t="shared" si="5"/>
        <v>1</v>
      </c>
      <c r="N24" s="1">
        <v>24</v>
      </c>
      <c r="O24" s="58">
        <f t="shared" si="6"/>
        <v>1</v>
      </c>
      <c r="P24" s="58" t="str">
        <f t="shared" si="7"/>
        <v/>
      </c>
      <c r="Q24" s="58" t="str">
        <f t="shared" si="8"/>
        <v/>
      </c>
      <c r="R24" s="58" t="str">
        <f t="shared" si="9"/>
        <v/>
      </c>
      <c r="S24" s="58" t="str">
        <f t="shared" si="10"/>
        <v/>
      </c>
    </row>
    <row r="25" spans="1:19" x14ac:dyDescent="0.25">
      <c r="A25" s="27">
        <f>IFERROR(RANK(M25,$M$2:$M$41)+COUNTIF(M$1:M24,M25),"")</f>
        <v>2</v>
      </c>
      <c r="B25" s="28" t="str">
        <f>IF(ISBLANK(Player24),"",Player24)</f>
        <v>Richard</v>
      </c>
      <c r="C25" s="29">
        <v>1</v>
      </c>
      <c r="D25" s="30"/>
      <c r="E25" s="30">
        <v>3</v>
      </c>
      <c r="F25" s="30">
        <v>5</v>
      </c>
      <c r="G25" s="30">
        <v>3</v>
      </c>
      <c r="H25" s="30">
        <v>5</v>
      </c>
      <c r="I25" s="30">
        <v>5</v>
      </c>
      <c r="J25" s="30">
        <v>1</v>
      </c>
      <c r="K25" s="30">
        <v>3</v>
      </c>
      <c r="L25" s="30">
        <v>4</v>
      </c>
      <c r="M25" s="26">
        <f t="shared" si="5"/>
        <v>22</v>
      </c>
      <c r="N25" s="1">
        <v>25</v>
      </c>
      <c r="O25" s="58">
        <f t="shared" si="6"/>
        <v>5</v>
      </c>
      <c r="P25" s="58">
        <f t="shared" si="7"/>
        <v>5</v>
      </c>
      <c r="Q25" s="58">
        <f t="shared" si="8"/>
        <v>5</v>
      </c>
      <c r="R25" s="58">
        <f t="shared" si="9"/>
        <v>4</v>
      </c>
      <c r="S25" s="58">
        <f t="shared" si="10"/>
        <v>3</v>
      </c>
    </row>
    <row r="26" spans="1:19" x14ac:dyDescent="0.25">
      <c r="A26" s="22">
        <f>IFERROR(RANK(M26,$M$2:$M$41)+COUNTIF(M$1:M25,M26),"")</f>
        <v>14</v>
      </c>
      <c r="B26" s="23" t="str">
        <f>IF(ISBLANK(Player25),"",Player25)</f>
        <v>Alana</v>
      </c>
      <c r="C26" s="24"/>
      <c r="D26" s="25"/>
      <c r="E26" s="25">
        <v>4</v>
      </c>
      <c r="F26" s="25"/>
      <c r="G26" s="25"/>
      <c r="H26" s="25"/>
      <c r="I26" s="25"/>
      <c r="J26" s="25"/>
      <c r="K26" s="25"/>
      <c r="L26" s="25"/>
      <c r="M26" s="26">
        <f t="shared" si="5"/>
        <v>4</v>
      </c>
      <c r="N26" s="1">
        <v>26</v>
      </c>
      <c r="O26" s="58">
        <f t="shared" si="6"/>
        <v>4</v>
      </c>
      <c r="P26" s="58" t="str">
        <f t="shared" si="7"/>
        <v/>
      </c>
      <c r="Q26" s="58" t="str">
        <f t="shared" si="8"/>
        <v/>
      </c>
      <c r="R26" s="58" t="str">
        <f t="shared" si="9"/>
        <v/>
      </c>
      <c r="S26" s="58" t="str">
        <f t="shared" si="10"/>
        <v/>
      </c>
    </row>
    <row r="27" spans="1:19" x14ac:dyDescent="0.25">
      <c r="A27" s="27">
        <f>IFERROR(RANK(M27,$M$2:$M$41)+COUNTIF(M$1:M26,M27),"")</f>
        <v>9</v>
      </c>
      <c r="B27" s="28" t="str">
        <f>IF(ISBLANK(Player26),"",Player26)</f>
        <v>Adam</v>
      </c>
      <c r="C27" s="29">
        <v>1</v>
      </c>
      <c r="D27" s="30">
        <v>1</v>
      </c>
      <c r="E27" s="30"/>
      <c r="F27" s="30"/>
      <c r="G27" s="30">
        <v>1</v>
      </c>
      <c r="H27" s="30">
        <v>2</v>
      </c>
      <c r="I27" s="30"/>
      <c r="J27" s="30">
        <v>4</v>
      </c>
      <c r="K27" s="30"/>
      <c r="L27" s="30"/>
      <c r="M27" s="26">
        <f t="shared" si="5"/>
        <v>9</v>
      </c>
      <c r="N27" s="1">
        <v>27</v>
      </c>
      <c r="O27" s="58">
        <f t="shared" si="6"/>
        <v>4</v>
      </c>
      <c r="P27" s="58">
        <f t="shared" si="7"/>
        <v>2</v>
      </c>
      <c r="Q27" s="58">
        <f t="shared" si="8"/>
        <v>1</v>
      </c>
      <c r="R27" s="58">
        <f t="shared" si="9"/>
        <v>1</v>
      </c>
      <c r="S27" s="58">
        <f t="shared" si="10"/>
        <v>1</v>
      </c>
    </row>
    <row r="28" spans="1:19" x14ac:dyDescent="0.25">
      <c r="A28" s="22" t="str">
        <f>IFERROR(RANK(M28,$M$2:$M$41)+COUNTIF(M$1:M27,M28),"")</f>
        <v/>
      </c>
      <c r="B28" s="23" t="str">
        <f>IF(ISBLANK(Player27),"",Player27)</f>
        <v/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6" t="str">
        <f t="shared" si="5"/>
        <v/>
      </c>
      <c r="N28" s="1">
        <v>28</v>
      </c>
      <c r="O28" s="58" t="str">
        <f t="shared" si="6"/>
        <v/>
      </c>
      <c r="P28" s="58" t="str">
        <f t="shared" si="7"/>
        <v/>
      </c>
      <c r="Q28" s="58" t="str">
        <f t="shared" si="8"/>
        <v/>
      </c>
      <c r="R28" s="58" t="str">
        <f t="shared" si="9"/>
        <v/>
      </c>
      <c r="S28" s="58" t="str">
        <f t="shared" si="10"/>
        <v/>
      </c>
    </row>
    <row r="29" spans="1:19" x14ac:dyDescent="0.25">
      <c r="A29" s="27" t="str">
        <f>IFERROR(RANK(M29,$M$2:$M$41)+COUNTIF(M$1:M28,M29),"")</f>
        <v/>
      </c>
      <c r="B29" s="28" t="str">
        <f>IF(ISBLANK(Player28),"",Player28)</f>
        <v/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26" t="str">
        <f t="shared" si="5"/>
        <v/>
      </c>
      <c r="N29" s="1">
        <v>29</v>
      </c>
      <c r="O29" s="58" t="str">
        <f t="shared" si="6"/>
        <v/>
      </c>
      <c r="P29" s="58" t="str">
        <f t="shared" si="7"/>
        <v/>
      </c>
      <c r="Q29" s="58" t="str">
        <f t="shared" si="8"/>
        <v/>
      </c>
      <c r="R29" s="58" t="str">
        <f t="shared" si="9"/>
        <v/>
      </c>
      <c r="S29" s="58" t="str">
        <f t="shared" si="10"/>
        <v/>
      </c>
    </row>
    <row r="30" spans="1:19" x14ac:dyDescent="0.25">
      <c r="A30" s="22" t="str">
        <f>IFERROR(RANK(M30,$M$2:$M$41)+COUNTIF(M$1:M29,M30),"")</f>
        <v/>
      </c>
      <c r="B30" s="23" t="str">
        <f>IF(ISBLANK(Player29),"",Player29)</f>
        <v/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6" t="str">
        <f t="shared" si="5"/>
        <v/>
      </c>
      <c r="N30" s="1">
        <v>30</v>
      </c>
      <c r="O30" s="58" t="str">
        <f t="shared" si="6"/>
        <v/>
      </c>
      <c r="P30" s="58" t="str">
        <f t="shared" si="7"/>
        <v/>
      </c>
      <c r="Q30" s="58" t="str">
        <f t="shared" si="8"/>
        <v/>
      </c>
      <c r="R30" s="58" t="str">
        <f t="shared" si="9"/>
        <v/>
      </c>
      <c r="S30" s="58" t="str">
        <f t="shared" si="10"/>
        <v/>
      </c>
    </row>
    <row r="31" spans="1:19" x14ac:dyDescent="0.25">
      <c r="A31" s="27" t="str">
        <f>IFERROR(RANK(M31,$M$2:$M$41)+COUNTIF(M$1:M30,M31),"")</f>
        <v/>
      </c>
      <c r="B31" s="28" t="str">
        <f>IF(ISBLANK(Player30),"",Player30)</f>
        <v/>
      </c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26" t="str">
        <f t="shared" si="5"/>
        <v/>
      </c>
      <c r="N31" s="1">
        <v>31</v>
      </c>
      <c r="O31" s="58" t="str">
        <f t="shared" si="6"/>
        <v/>
      </c>
      <c r="P31" s="58" t="str">
        <f t="shared" si="7"/>
        <v/>
      </c>
      <c r="Q31" s="58" t="str">
        <f t="shared" si="8"/>
        <v/>
      </c>
      <c r="R31" s="58" t="str">
        <f t="shared" si="9"/>
        <v/>
      </c>
      <c r="S31" s="58" t="str">
        <f t="shared" si="10"/>
        <v/>
      </c>
    </row>
    <row r="32" spans="1:19" x14ac:dyDescent="0.25">
      <c r="A32" s="22" t="str">
        <f>IFERROR(RANK(M32,$M$2:$M$41)+COUNTIF(M$1:M31,M32),"")</f>
        <v/>
      </c>
      <c r="B32" s="23" t="str">
        <f>IF(ISBLANK(Player31),"",Player31)</f>
        <v/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6" t="str">
        <f t="shared" si="5"/>
        <v/>
      </c>
      <c r="N32" s="1">
        <v>32</v>
      </c>
      <c r="O32" s="58" t="str">
        <f t="shared" si="6"/>
        <v/>
      </c>
      <c r="P32" s="58" t="str">
        <f t="shared" si="7"/>
        <v/>
      </c>
      <c r="Q32" s="58" t="str">
        <f t="shared" si="8"/>
        <v/>
      </c>
      <c r="R32" s="58" t="str">
        <f t="shared" si="9"/>
        <v/>
      </c>
      <c r="S32" s="58" t="str">
        <f t="shared" si="10"/>
        <v/>
      </c>
    </row>
    <row r="33" spans="1:19" x14ac:dyDescent="0.25">
      <c r="A33" s="27" t="str">
        <f>IFERROR(RANK(M33,$M$2:$M$41)+COUNTIF(M$1:M32,M33),"")</f>
        <v/>
      </c>
      <c r="B33" s="28" t="str">
        <f>IF(ISBLANK(Player32),"",Player32)</f>
        <v/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26" t="str">
        <f t="shared" si="5"/>
        <v/>
      </c>
      <c r="N33" s="1">
        <v>33</v>
      </c>
      <c r="O33" s="58" t="str">
        <f t="shared" si="6"/>
        <v/>
      </c>
      <c r="P33" s="58" t="str">
        <f t="shared" si="7"/>
        <v/>
      </c>
      <c r="Q33" s="58" t="str">
        <f t="shared" si="8"/>
        <v/>
      </c>
      <c r="R33" s="58" t="str">
        <f t="shared" si="9"/>
        <v/>
      </c>
      <c r="S33" s="58" t="str">
        <f t="shared" si="10"/>
        <v/>
      </c>
    </row>
    <row r="34" spans="1:19" x14ac:dyDescent="0.25">
      <c r="A34" s="22" t="str">
        <f>IFERROR(RANK(M34,$M$2:$M$41)+COUNTIF(M$1:M33,M34),"")</f>
        <v/>
      </c>
      <c r="B34" s="23" t="str">
        <f>IF(ISBLANK(Player33),"",Player33)</f>
        <v/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6" t="str">
        <f t="shared" si="5"/>
        <v/>
      </c>
      <c r="N34" s="1">
        <v>34</v>
      </c>
      <c r="O34" s="58" t="str">
        <f t="shared" si="6"/>
        <v/>
      </c>
      <c r="P34" s="58" t="str">
        <f t="shared" si="7"/>
        <v/>
      </c>
      <c r="Q34" s="58" t="str">
        <f t="shared" si="8"/>
        <v/>
      </c>
      <c r="R34" s="58" t="str">
        <f t="shared" si="9"/>
        <v/>
      </c>
      <c r="S34" s="58" t="str">
        <f t="shared" si="10"/>
        <v/>
      </c>
    </row>
    <row r="35" spans="1:19" x14ac:dyDescent="0.25">
      <c r="A35" s="27" t="str">
        <f>IFERROR(RANK(M35,$M$2:$M$41)+COUNTIF(M$1:M34,M35),"")</f>
        <v/>
      </c>
      <c r="B35" s="28" t="str">
        <f>IF(ISBLANK(Player34),"",Player34)</f>
        <v/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26" t="str">
        <f t="shared" si="5"/>
        <v/>
      </c>
      <c r="N35" s="1">
        <v>35</v>
      </c>
      <c r="O35" s="58" t="str">
        <f t="shared" si="6"/>
        <v/>
      </c>
      <c r="P35" s="58" t="str">
        <f t="shared" si="7"/>
        <v/>
      </c>
      <c r="Q35" s="58" t="str">
        <f t="shared" si="8"/>
        <v/>
      </c>
      <c r="R35" s="58" t="str">
        <f t="shared" si="9"/>
        <v/>
      </c>
      <c r="S35" s="58" t="str">
        <f t="shared" si="10"/>
        <v/>
      </c>
    </row>
    <row r="36" spans="1:19" x14ac:dyDescent="0.25">
      <c r="A36" s="22" t="str">
        <f>IFERROR(RANK(M36,$M$2:$M$41)+COUNTIF(M$1:M35,M36),"")</f>
        <v/>
      </c>
      <c r="B36" s="23" t="str">
        <f>IF(ISBLANK(Player35),"",Player35)</f>
        <v/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6" t="str">
        <f t="shared" si="5"/>
        <v/>
      </c>
      <c r="N36" s="1">
        <v>36</v>
      </c>
      <c r="O36" s="58" t="str">
        <f t="shared" si="6"/>
        <v/>
      </c>
      <c r="P36" s="58" t="str">
        <f t="shared" si="7"/>
        <v/>
      </c>
      <c r="Q36" s="58" t="str">
        <f t="shared" si="8"/>
        <v/>
      </c>
      <c r="R36" s="58" t="str">
        <f t="shared" si="9"/>
        <v/>
      </c>
      <c r="S36" s="58" t="str">
        <f t="shared" si="10"/>
        <v/>
      </c>
    </row>
    <row r="37" spans="1:19" x14ac:dyDescent="0.25">
      <c r="A37" s="27" t="str">
        <f>IFERROR(RANK(M37,$M$2:$M$41)+COUNTIF(M$1:M36,M37),"")</f>
        <v/>
      </c>
      <c r="B37" s="28" t="str">
        <f>IF(ISBLANK(Player36),"",Player36)</f>
        <v/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26" t="str">
        <f t="shared" si="5"/>
        <v/>
      </c>
      <c r="N37" s="1">
        <v>37</v>
      </c>
      <c r="O37" s="58" t="str">
        <f t="shared" si="6"/>
        <v/>
      </c>
      <c r="P37" s="58" t="str">
        <f t="shared" si="7"/>
        <v/>
      </c>
      <c r="Q37" s="58" t="str">
        <f t="shared" si="8"/>
        <v/>
      </c>
      <c r="R37" s="58" t="str">
        <f t="shared" si="9"/>
        <v/>
      </c>
      <c r="S37" s="58" t="str">
        <f t="shared" si="10"/>
        <v/>
      </c>
    </row>
    <row r="38" spans="1:19" x14ac:dyDescent="0.25">
      <c r="A38" s="22" t="str">
        <f>IFERROR(RANK(M38,$M$2:$M$41)+COUNTIF(M$1:M37,M38),"")</f>
        <v/>
      </c>
      <c r="B38" s="23" t="str">
        <f>IF(ISBLANK(Player37),"",Player37)</f>
        <v/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6" t="str">
        <f t="shared" si="5"/>
        <v/>
      </c>
      <c r="N38" s="1">
        <v>38</v>
      </c>
      <c r="O38" s="58" t="str">
        <f t="shared" si="6"/>
        <v/>
      </c>
      <c r="P38" s="58" t="str">
        <f t="shared" si="7"/>
        <v/>
      </c>
      <c r="Q38" s="58" t="str">
        <f t="shared" si="8"/>
        <v/>
      </c>
      <c r="R38" s="58" t="str">
        <f t="shared" si="9"/>
        <v/>
      </c>
      <c r="S38" s="58" t="str">
        <f t="shared" si="10"/>
        <v/>
      </c>
    </row>
    <row r="39" spans="1:19" x14ac:dyDescent="0.25">
      <c r="A39" s="27" t="str">
        <f>IFERROR(RANK(M39,$M$2:$M$41)+COUNTIF(M$1:M38,M39),"")</f>
        <v/>
      </c>
      <c r="B39" s="28" t="str">
        <f>IF(ISBLANK(Player38),"",Player38)</f>
        <v/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26" t="str">
        <f t="shared" si="5"/>
        <v/>
      </c>
      <c r="N39" s="1">
        <v>39</v>
      </c>
      <c r="O39" s="58" t="str">
        <f t="shared" si="6"/>
        <v/>
      </c>
      <c r="P39" s="58" t="str">
        <f t="shared" si="7"/>
        <v/>
      </c>
      <c r="Q39" s="58" t="str">
        <f t="shared" si="8"/>
        <v/>
      </c>
      <c r="R39" s="58" t="str">
        <f t="shared" si="9"/>
        <v/>
      </c>
      <c r="S39" s="58" t="str">
        <f t="shared" si="10"/>
        <v/>
      </c>
    </row>
    <row r="40" spans="1:19" x14ac:dyDescent="0.25">
      <c r="A40" s="22" t="str">
        <f>IFERROR(RANK(M40,$M$2:$M$41)+COUNTIF(M$1:M39,M40),"")</f>
        <v/>
      </c>
      <c r="B40" s="23" t="str">
        <f>IF(ISBLANK(Player39),"",Player39)</f>
        <v/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6" t="str">
        <f t="shared" si="5"/>
        <v/>
      </c>
      <c r="N40" s="1">
        <v>40</v>
      </c>
      <c r="O40" s="58" t="str">
        <f t="shared" si="6"/>
        <v/>
      </c>
      <c r="P40" s="58" t="str">
        <f t="shared" si="7"/>
        <v/>
      </c>
      <c r="Q40" s="58" t="str">
        <f t="shared" si="8"/>
        <v/>
      </c>
      <c r="R40" s="58" t="str">
        <f t="shared" si="9"/>
        <v/>
      </c>
      <c r="S40" s="58" t="str">
        <f t="shared" si="10"/>
        <v/>
      </c>
    </row>
    <row r="41" spans="1:19" x14ac:dyDescent="0.25">
      <c r="A41" s="27" t="str">
        <f>IFERROR(RANK(M41,$M$2:$M$41)+COUNTIF(M$1:M40,M41),"")</f>
        <v/>
      </c>
      <c r="B41" s="28" t="str">
        <f>IF(ISBLANK(Player40),"",Player40)</f>
        <v/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26" t="str">
        <f t="shared" si="5"/>
        <v/>
      </c>
      <c r="O41" s="58" t="str">
        <f t="shared" si="6"/>
        <v/>
      </c>
      <c r="P41" s="58" t="str">
        <f t="shared" si="7"/>
        <v/>
      </c>
      <c r="Q41" s="58" t="str">
        <f t="shared" si="8"/>
        <v/>
      </c>
      <c r="R41" s="58" t="str">
        <f t="shared" si="9"/>
        <v/>
      </c>
      <c r="S41" s="58" t="str">
        <f t="shared" si="10"/>
        <v/>
      </c>
    </row>
    <row r="42" spans="1:19" x14ac:dyDescent="0.25">
      <c r="B42" s="31" t="s">
        <v>18</v>
      </c>
      <c r="C42" s="32">
        <f>IF(COUNT(C2:C41)*5=0,"",COUNT(C2:C41)*5)</f>
        <v>65</v>
      </c>
      <c r="D42" s="32">
        <f t="shared" ref="D42:L42" si="11">IF(COUNT(D2:D41)*5=0,"",COUNT(D2:D41)*5)</f>
        <v>75</v>
      </c>
      <c r="E42" s="32">
        <f t="shared" si="11"/>
        <v>60</v>
      </c>
      <c r="F42" s="32">
        <f t="shared" si="11"/>
        <v>45</v>
      </c>
      <c r="G42" s="32">
        <f t="shared" si="11"/>
        <v>45</v>
      </c>
      <c r="H42" s="32">
        <f t="shared" si="11"/>
        <v>50</v>
      </c>
      <c r="I42" s="32">
        <f t="shared" si="11"/>
        <v>40</v>
      </c>
      <c r="J42" s="32">
        <f t="shared" si="11"/>
        <v>35</v>
      </c>
      <c r="K42" s="32">
        <f t="shared" si="11"/>
        <v>25</v>
      </c>
      <c r="L42" s="32">
        <f t="shared" si="11"/>
        <v>40</v>
      </c>
      <c r="M42" s="32">
        <f>IF(SUM(C42:L42)=0,"",SUM(C42:L42))</f>
        <v>480</v>
      </c>
    </row>
    <row r="51" spans="3:13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</sheetData>
  <sheetProtection password="CFE1" sheet="1" objects="1" scenarios="1" selectLockedCells="1"/>
  <pageMargins left="0.38" right="0.2" top="0.27" bottom="0.75" header="0.17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7:P62"/>
  <sheetViews>
    <sheetView showGridLines="0" topLeftCell="A10" zoomScaleNormal="100" workbookViewId="0">
      <pane ySplit="1" topLeftCell="A11" activePane="bottomLeft" state="frozen"/>
      <selection activeCell="A10" sqref="A10"/>
      <selection pane="bottomLeft" activeCell="J59" sqref="J59:M59"/>
    </sheetView>
  </sheetViews>
  <sheetFormatPr defaultColWidth="9.125" defaultRowHeight="15" x14ac:dyDescent="0.25"/>
  <cols>
    <col min="1" max="1" width="5.25" style="2" bestFit="1" customWidth="1"/>
    <col min="2" max="2" width="27.25" style="3" bestFit="1" customWidth="1"/>
    <col min="3" max="3" width="9.625" style="4" customWidth="1"/>
    <col min="4" max="4" width="6.25" style="4" customWidth="1"/>
    <col min="5" max="13" width="6.25" style="5" customWidth="1"/>
    <col min="14" max="16384" width="9.125" style="4"/>
  </cols>
  <sheetData>
    <row r="7" spans="1:13" ht="24.75" customHeight="1" x14ac:dyDescent="0.25"/>
    <row r="8" spans="1:13" s="8" customFormat="1" ht="28.5" x14ac:dyDescent="0.25">
      <c r="A8" s="6"/>
      <c r="B8" s="70" t="s">
        <v>10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"/>
    </row>
    <row r="9" spans="1:13" x14ac:dyDescent="0.25">
      <c r="B9" s="71" t="s">
        <v>11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3" ht="14.25" customHeight="1" x14ac:dyDescent="0.25">
      <c r="B10" s="72" t="s">
        <v>12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3" x14ac:dyDescent="0.25">
      <c r="A11" s="59" t="s">
        <v>15</v>
      </c>
      <c r="B11" s="60" t="s">
        <v>20</v>
      </c>
      <c r="C11" s="59" t="s">
        <v>29</v>
      </c>
      <c r="D11" s="61" t="s">
        <v>0</v>
      </c>
      <c r="E11" s="61" t="s">
        <v>1</v>
      </c>
      <c r="F11" s="61" t="s">
        <v>2</v>
      </c>
      <c r="G11" s="61" t="s">
        <v>3</v>
      </c>
      <c r="H11" s="61" t="s">
        <v>4</v>
      </c>
      <c r="I11" s="61" t="s">
        <v>5</v>
      </c>
      <c r="J11" s="61" t="s">
        <v>6</v>
      </c>
      <c r="K11" s="61" t="s">
        <v>7</v>
      </c>
      <c r="L11" s="61" t="s">
        <v>8</v>
      </c>
      <c r="M11" s="61" t="s">
        <v>9</v>
      </c>
    </row>
    <row r="12" spans="1:13" x14ac:dyDescent="0.25">
      <c r="A12" s="62">
        <f>IF(B12="","",1)</f>
        <v>1</v>
      </c>
      <c r="B12" s="63" t="str">
        <f>IF(ISERROR(VLOOKUP('Step 2. Update Results'!$N1,'Step 2. Update Results'!$A$2:$M$41,2,FALSE)), "", VLOOKUP('Step 2. Update Results'!$N1,'Step 2. Update Results'!$A$2:$M$41,2,FALSE))</f>
        <v>Steve</v>
      </c>
      <c r="C12" s="68">
        <f>IF(ISERROR(VLOOKUP('Step 2. Update Results'!$N1,'Step 2. Update Results'!$A$2:$M$41,13,FALSE)), "", VLOOKUP('Step 2. Update Results'!$N1,'Step 2. Update Results'!$A$2:$M$41,13,FALSE))</f>
        <v>23</v>
      </c>
      <c r="D12" s="64">
        <f>IF(IF(ISERROR(VLOOKUP('Step 2. Update Results'!$N1,'Step 2. Update Results'!$A$2:$M$41,3,FALSE)), "", VLOOKUP('Step 2. Update Results'!$N1,'Step 2. Update Results'!$A$2:$M$41,3,FALSE))=0,"",IF(ISERROR(VLOOKUP('Step 2. Update Results'!$N1,'Step 2. Update Results'!$A$2:$M$41,3,FALSE)), "", VLOOKUP('Step 2. Update Results'!$N1,'Step 2. Update Results'!$A$2:$M$41,3,FALSE)))</f>
        <v>4</v>
      </c>
      <c r="E12" s="64">
        <f>IF(IF(ISERROR(VLOOKUP('Step 2. Update Results'!$N1,'Step 2. Update Results'!$A$2:$M$41,4,FALSE)), "", VLOOKUP('Step 2. Update Results'!$N1,'Step 2. Update Results'!$A$2:$M$41,4,FALSE))=0,"",IF(ISERROR(VLOOKUP('Step 2. Update Results'!$N1,'Step 2. Update Results'!$A$2:$M$41,4,FALSE)), "", VLOOKUP('Step 2. Update Results'!$N1,'Step 2. Update Results'!$A$2:$M$41,4,FALSE)))</f>
        <v>1</v>
      </c>
      <c r="F12" s="64" t="str">
        <f>IF(IF(ISERROR(VLOOKUP('Step 2. Update Results'!$N1,'Step 2. Update Results'!$A$2:$M$41,5,FALSE)), "", VLOOKUP('Step 2. Update Results'!$N1,'Step 2. Update Results'!$A$2:$M$41,5,FALSE))=0,"",IF(ISERROR(VLOOKUP('Step 2. Update Results'!$N1,'Step 2. Update Results'!$A$2:$M$41,5,FALSE)), "", VLOOKUP('Step 2. Update Results'!$N1,'Step 2. Update Results'!$A$2:$M$41,5,FALSE)))</f>
        <v/>
      </c>
      <c r="G12" s="64">
        <f>IF(IF(ISERROR(VLOOKUP('Step 2. Update Results'!$N1,'Step 2. Update Results'!$A$2:$M$41,6,FALSE)), "", VLOOKUP('Step 2. Update Results'!$N1,'Step 2. Update Results'!$A$2:$M$41,6,FALSE))=0,"",IF(ISERROR(VLOOKUP('Step 2. Update Results'!$N1,'Step 2. Update Results'!$A$2:$M$41,6,FALSE)), "", VLOOKUP('Step 2. Update Results'!$N1,'Step 2. Update Results'!$A$2:$M$41,6,FALSE)))</f>
        <v>3</v>
      </c>
      <c r="H12" s="64">
        <f>IF(IF(ISERROR(VLOOKUP('Step 2. Update Results'!$N1,'Step 2. Update Results'!$A$2:$M$41,7,FALSE)), "", VLOOKUP('Step 2. Update Results'!$N1,'Step 2. Update Results'!$A$2:$M$41,7,FALSE))=0,"",IF(ISERROR(VLOOKUP('Step 2. Update Results'!$N1,'Step 2. Update Results'!$A$2:$M$41,7,FALSE)), "", VLOOKUP('Step 2. Update Results'!$N1,'Step 2. Update Results'!$A$2:$M$41,7,FALSE)))</f>
        <v>5</v>
      </c>
      <c r="I12" s="64">
        <f>IF(IF(ISERROR(VLOOKUP('Step 2. Update Results'!$N1,'Step 2. Update Results'!$A$2:$M$41,8,FALSE)), "", VLOOKUP('Step 2. Update Results'!$N1,'Step 2. Update Results'!$A$2:$M$41,8,FALSE))=0,"",IF(ISERROR(VLOOKUP('Step 2. Update Results'!$N1,'Step 2. Update Results'!$A$2:$M$41,8,FALSE)), "", VLOOKUP('Step 2. Update Results'!$N1,'Step 2. Update Results'!$A$2:$M$41,8,FALSE)))</f>
        <v>4</v>
      </c>
      <c r="J12" s="64" t="str">
        <f>IF(IF(ISERROR(VLOOKUP('Step 2. Update Results'!$N1,'Step 2. Update Results'!$A$2:$M$41,9,FALSE)), "", VLOOKUP('Step 2. Update Results'!$N1,'Step 2. Update Results'!$A$2:$M$41,9,FALSE))=0,"",IF(ISERROR(VLOOKUP('Step 2. Update Results'!$N1,'Step 2. Update Results'!$A$2:$M$41,9,FALSE)), "", VLOOKUP('Step 2. Update Results'!$N1,'Step 2. Update Results'!$A$2:$M$41,9,FALSE)))</f>
        <v/>
      </c>
      <c r="K12" s="64">
        <f>IF(IF(ISERROR(VLOOKUP('Step 2. Update Results'!$N1,'Step 2. Update Results'!$A$2:$M$41,10,FALSE)), "", VLOOKUP('Step 2. Update Results'!$N1,'Step 2. Update Results'!$A$2:$M$41,10,FALSE))=0,"",IF(ISERROR(VLOOKUP('Step 2. Update Results'!$N1,'Step 2. Update Results'!$A$2:$M$41,10,FALSE)), "", VLOOKUP('Step 2. Update Results'!$N1,'Step 2. Update Results'!$A$2:$M$41,10,FALSE)))</f>
        <v>5</v>
      </c>
      <c r="L12" s="64" t="str">
        <f>IF(IF(ISERROR(VLOOKUP('Step 2. Update Results'!$N1,'Step 2. Update Results'!$A$2:$M$41,11,FALSE)), "", VLOOKUP('Step 2. Update Results'!$N1,'Step 2. Update Results'!$A$2:$M$41,11,FALSE))=0,"",IF(ISERROR(VLOOKUP('Step 2. Update Results'!$N1,'Step 2. Update Results'!$A$2:$M$41,11,FALSE)), "", VLOOKUP('Step 2. Update Results'!$N1,'Step 2. Update Results'!$A$2:$M$41,11,FALSE)))</f>
        <v/>
      </c>
      <c r="M12" s="64">
        <f>IF(IF(ISERROR(VLOOKUP('Step 2. Update Results'!$N1,'Step 2. Update Results'!$A$2:$M$41,12,FALSE)), "", VLOOKUP('Step 2. Update Results'!$N1,'Step 2. Update Results'!$A$2:$M$41,12,FALSE))=0,"",IF(ISERROR(VLOOKUP('Step 2. Update Results'!$N1,'Step 2. Update Results'!$A$2:$M$41,12,FALSE)), "", VLOOKUP('Step 2. Update Results'!$N1,'Step 2. Update Results'!$A$2:$M$41,12,FALSE)))</f>
        <v>5</v>
      </c>
    </row>
    <row r="13" spans="1:13" x14ac:dyDescent="0.25">
      <c r="A13" s="65">
        <f>IF($B13="","",IF($C13=$C12,$A12,'Step 2. Update Results'!N2))</f>
        <v>2</v>
      </c>
      <c r="B13" s="66" t="str">
        <f>IF(ISERROR(VLOOKUP('Step 2. Update Results'!$N2,'Step 2. Update Results'!$A$2:$M$41,2,FALSE)), "", VLOOKUP('Step 2. Update Results'!$N2,'Step 2. Update Results'!$A$2:$M$41,2,FALSE))</f>
        <v>Richard</v>
      </c>
      <c r="C13" s="68">
        <f>IF(ISERROR(VLOOKUP('Step 2. Update Results'!$N2,'Step 2. Update Results'!$A$2:$M$41,13,FALSE)), "", VLOOKUP('Step 2. Update Results'!$N2,'Step 2. Update Results'!$A$2:$M$41,13,FALSE))</f>
        <v>22</v>
      </c>
      <c r="D13" s="67">
        <f>IF(IF(ISERROR(VLOOKUP('Step 2. Update Results'!$N2,'Step 2. Update Results'!$A$2:$M$41,3,FALSE)), "", VLOOKUP('Step 2. Update Results'!$N2,'Step 2. Update Results'!$A$2:$M$41,3,FALSE))=0,"",IF(ISERROR(VLOOKUP('Step 2. Update Results'!$N2,'Step 2. Update Results'!$A$2:$M$41,3,FALSE)), "", VLOOKUP('Step 2. Update Results'!$N2,'Step 2. Update Results'!$A$2:$M$41,3,FALSE)))</f>
        <v>1</v>
      </c>
      <c r="E13" s="67" t="str">
        <f>IF(IF(ISERROR(VLOOKUP('Step 2. Update Results'!$N2,'Step 2. Update Results'!$A$2:$M$41,4,FALSE)), "", VLOOKUP('Step 2. Update Results'!$N2,'Step 2. Update Results'!$A$2:$M$41,4,FALSE))=0,"",IF(ISERROR(VLOOKUP('Step 2. Update Results'!$N2,'Step 2. Update Results'!$A$2:$M$41,4,FALSE)), "", VLOOKUP('Step 2. Update Results'!$N2,'Step 2. Update Results'!$A$2:$M$41,4,FALSE)))</f>
        <v/>
      </c>
      <c r="F13" s="67">
        <f>IF(IF(ISERROR(VLOOKUP('Step 2. Update Results'!$N2,'Step 2. Update Results'!$A$2:$M$41,5,FALSE)), "", VLOOKUP('Step 2. Update Results'!$N2,'Step 2. Update Results'!$A$2:$M$41,5,FALSE))=0,"",IF(ISERROR(VLOOKUP('Step 2. Update Results'!$N2,'Step 2. Update Results'!$A$2:$M$41,5,FALSE)), "", VLOOKUP('Step 2. Update Results'!$N2,'Step 2. Update Results'!$A$2:$M$41,5,FALSE)))</f>
        <v>3</v>
      </c>
      <c r="G13" s="67">
        <f>IF(IF(ISERROR(VLOOKUP('Step 2. Update Results'!$N2,'Step 2. Update Results'!$A$2:$M$41,6,FALSE)), "", VLOOKUP('Step 2. Update Results'!$N2,'Step 2. Update Results'!$A$2:$M$41,6,FALSE))=0,"",IF(ISERROR(VLOOKUP('Step 2. Update Results'!$N2,'Step 2. Update Results'!$A$2:$M$41,6,FALSE)), "", VLOOKUP('Step 2. Update Results'!$N2,'Step 2. Update Results'!$A$2:$M$41,6,FALSE)))</f>
        <v>5</v>
      </c>
      <c r="H13" s="67">
        <f>IF(IF(ISERROR(VLOOKUP('Step 2. Update Results'!$N2,'Step 2. Update Results'!$A$2:$M$41,7,FALSE)), "", VLOOKUP('Step 2. Update Results'!$N2,'Step 2. Update Results'!$A$2:$M$41,7,FALSE))=0,"",IF(ISERROR(VLOOKUP('Step 2. Update Results'!$N2,'Step 2. Update Results'!$A$2:$M$41,7,FALSE)), "", VLOOKUP('Step 2. Update Results'!$N2,'Step 2. Update Results'!$A$2:$M$41,7,FALSE)))</f>
        <v>3</v>
      </c>
      <c r="I13" s="67">
        <f>IF(IF(ISERROR(VLOOKUP('Step 2. Update Results'!$N2,'Step 2. Update Results'!$A$2:$M$41,8,FALSE)), "", VLOOKUP('Step 2. Update Results'!$N2,'Step 2. Update Results'!$A$2:$M$41,8,FALSE))=0,"",IF(ISERROR(VLOOKUP('Step 2. Update Results'!$N2,'Step 2. Update Results'!$A$2:$M$41,8,FALSE)), "", VLOOKUP('Step 2. Update Results'!$N2,'Step 2. Update Results'!$A$2:$M$41,8,FALSE)))</f>
        <v>5</v>
      </c>
      <c r="J13" s="67">
        <f>IF(IF(ISERROR(VLOOKUP('Step 2. Update Results'!$N2,'Step 2. Update Results'!$A$2:$M$41,9,FALSE)), "", VLOOKUP('Step 2. Update Results'!$N2,'Step 2. Update Results'!$A$2:$M$41,9,FALSE))=0,"",IF(ISERROR(VLOOKUP('Step 2. Update Results'!$N2,'Step 2. Update Results'!$A$2:$M$41,9,FALSE)), "", VLOOKUP('Step 2. Update Results'!$N2,'Step 2. Update Results'!$A$2:$M$41,9,FALSE)))</f>
        <v>5</v>
      </c>
      <c r="K13" s="67">
        <f>IF(IF(ISERROR(VLOOKUP('Step 2. Update Results'!$N2,'Step 2. Update Results'!$A$2:$M$41,10,FALSE)), "", VLOOKUP('Step 2. Update Results'!$N2,'Step 2. Update Results'!$A$2:$M$41,10,FALSE))=0,"",IF(ISERROR(VLOOKUP('Step 2. Update Results'!$N2,'Step 2. Update Results'!$A$2:$M$41,10,FALSE)), "", VLOOKUP('Step 2. Update Results'!$N2,'Step 2. Update Results'!$A$2:$M$41,10,FALSE)))</f>
        <v>1</v>
      </c>
      <c r="L13" s="67">
        <f>IF(IF(ISERROR(VLOOKUP('Step 2. Update Results'!$N2,'Step 2. Update Results'!$A$2:$M$41,11,FALSE)), "", VLOOKUP('Step 2. Update Results'!$N2,'Step 2. Update Results'!$A$2:$M$41,11,FALSE))=0,"",IF(ISERROR(VLOOKUP('Step 2. Update Results'!$N2,'Step 2. Update Results'!$A$2:$M$41,11,FALSE)), "", VLOOKUP('Step 2. Update Results'!$N2,'Step 2. Update Results'!$A$2:$M$41,11,FALSE)))</f>
        <v>3</v>
      </c>
      <c r="M13" s="67">
        <f>IF(IF(ISERROR(VLOOKUP('Step 2. Update Results'!$N2,'Step 2. Update Results'!$A$2:$M$41,12,FALSE)), "", VLOOKUP('Step 2. Update Results'!$N2,'Step 2. Update Results'!$A$2:$M$41,12,FALSE))=0,"",IF(ISERROR(VLOOKUP('Step 2. Update Results'!$N2,'Step 2. Update Results'!$A$2:$M$41,12,FALSE)), "", VLOOKUP('Step 2. Update Results'!$N2,'Step 2. Update Results'!$A$2:$M$41,12,FALSE)))</f>
        <v>4</v>
      </c>
    </row>
    <row r="14" spans="1:13" x14ac:dyDescent="0.25">
      <c r="A14" s="62">
        <f>IF($B14="","",IF($C14=$C13,$A13,'Step 2. Update Results'!N3))</f>
        <v>3</v>
      </c>
      <c r="B14" s="63" t="str">
        <f>IF(ISERROR(VLOOKUP('Step 2. Update Results'!$N3,'Step 2. Update Results'!$A$2:$M$41,2,FALSE)), "", VLOOKUP('Step 2. Update Results'!$N3,'Step 2. Update Results'!$A$2:$M$41,2,FALSE))</f>
        <v>Charlie</v>
      </c>
      <c r="C14" s="68">
        <f>IF(ISERROR(VLOOKUP('Step 2. Update Results'!$N3,'Step 2. Update Results'!$A$2:$M$41,13,FALSE)), "", VLOOKUP('Step 2. Update Results'!$N3,'Step 2. Update Results'!$A$2:$M$41,13,FALSE))</f>
        <v>17</v>
      </c>
      <c r="D14" s="64">
        <f>IF(IF(ISERROR(VLOOKUP('Step 2. Update Results'!$N3,'Step 2. Update Results'!$A$2:$M$41,3,FALSE)), "", VLOOKUP('Step 2. Update Results'!$N3,'Step 2. Update Results'!$A$2:$M$41,3,FALSE))=0,"",IF(ISERROR(VLOOKUP('Step 2. Update Results'!$N3,'Step 2. Update Results'!$A$2:$M$41,3,FALSE)), "", VLOOKUP('Step 2. Update Results'!$N3,'Step 2. Update Results'!$A$2:$M$41,3,FALSE)))</f>
        <v>1</v>
      </c>
      <c r="E14" s="64">
        <f>IF(IF(ISERROR(VLOOKUP('Step 2. Update Results'!$N3,'Step 2. Update Results'!$A$2:$M$41,4,FALSE)), "", VLOOKUP('Step 2. Update Results'!$N3,'Step 2. Update Results'!$A$2:$M$41,4,FALSE))=0,"",IF(ISERROR(VLOOKUP('Step 2. Update Results'!$N3,'Step 2. Update Results'!$A$2:$M$41,4,FALSE)), "", VLOOKUP('Step 2. Update Results'!$N3,'Step 2. Update Results'!$A$2:$M$41,4,FALSE)))</f>
        <v>3</v>
      </c>
      <c r="F14" s="64">
        <f>IF(IF(ISERROR(VLOOKUP('Step 2. Update Results'!$N3,'Step 2. Update Results'!$A$2:$M$41,5,FALSE)), "", VLOOKUP('Step 2. Update Results'!$N3,'Step 2. Update Results'!$A$2:$M$41,5,FALSE))=0,"",IF(ISERROR(VLOOKUP('Step 2. Update Results'!$N3,'Step 2. Update Results'!$A$2:$M$41,5,FALSE)), "", VLOOKUP('Step 2. Update Results'!$N3,'Step 2. Update Results'!$A$2:$M$41,5,FALSE)))</f>
        <v>5</v>
      </c>
      <c r="G14" s="64">
        <f>IF(IF(ISERROR(VLOOKUP('Step 2. Update Results'!$N3,'Step 2. Update Results'!$A$2:$M$41,6,FALSE)), "", VLOOKUP('Step 2. Update Results'!$N3,'Step 2. Update Results'!$A$2:$M$41,6,FALSE))=0,"",IF(ISERROR(VLOOKUP('Step 2. Update Results'!$N3,'Step 2. Update Results'!$A$2:$M$41,6,FALSE)), "", VLOOKUP('Step 2. Update Results'!$N3,'Step 2. Update Results'!$A$2:$M$41,6,FALSE)))</f>
        <v>1</v>
      </c>
      <c r="H14" s="64">
        <f>IF(IF(ISERROR(VLOOKUP('Step 2. Update Results'!$N3,'Step 2. Update Results'!$A$2:$M$41,7,FALSE)), "", VLOOKUP('Step 2. Update Results'!$N3,'Step 2. Update Results'!$A$2:$M$41,7,FALSE))=0,"",IF(ISERROR(VLOOKUP('Step 2. Update Results'!$N3,'Step 2. Update Results'!$A$2:$M$41,7,FALSE)), "", VLOOKUP('Step 2. Update Results'!$N3,'Step 2. Update Results'!$A$2:$M$41,7,FALSE)))</f>
        <v>1</v>
      </c>
      <c r="I14" s="64">
        <f>IF(IF(ISERROR(VLOOKUP('Step 2. Update Results'!$N3,'Step 2. Update Results'!$A$2:$M$41,8,FALSE)), "", VLOOKUP('Step 2. Update Results'!$N3,'Step 2. Update Results'!$A$2:$M$41,8,FALSE))=0,"",IF(ISERROR(VLOOKUP('Step 2. Update Results'!$N3,'Step 2. Update Results'!$A$2:$M$41,8,FALSE)), "", VLOOKUP('Step 2. Update Results'!$N3,'Step 2. Update Results'!$A$2:$M$41,8,FALSE)))</f>
        <v>1</v>
      </c>
      <c r="J14" s="64">
        <f>IF(IF(ISERROR(VLOOKUP('Step 2. Update Results'!$N3,'Step 2. Update Results'!$A$2:$M$41,9,FALSE)), "", VLOOKUP('Step 2. Update Results'!$N3,'Step 2. Update Results'!$A$2:$M$41,9,FALSE))=0,"",IF(ISERROR(VLOOKUP('Step 2. Update Results'!$N3,'Step 2. Update Results'!$A$2:$M$41,9,FALSE)), "", VLOOKUP('Step 2. Update Results'!$N3,'Step 2. Update Results'!$A$2:$M$41,9,FALSE)))</f>
        <v>2</v>
      </c>
      <c r="K14" s="64">
        <f>IF(IF(ISERROR(VLOOKUP('Step 2. Update Results'!$N3,'Step 2. Update Results'!$A$2:$M$41,10,FALSE)), "", VLOOKUP('Step 2. Update Results'!$N3,'Step 2. Update Results'!$A$2:$M$41,10,FALSE))=0,"",IF(ISERROR(VLOOKUP('Step 2. Update Results'!$N3,'Step 2. Update Results'!$A$2:$M$41,10,FALSE)), "", VLOOKUP('Step 2. Update Results'!$N3,'Step 2. Update Results'!$A$2:$M$41,10,FALSE)))</f>
        <v>1</v>
      </c>
      <c r="L14" s="64">
        <f>IF(IF(ISERROR(VLOOKUP('Step 2. Update Results'!$N3,'Step 2. Update Results'!$A$2:$M$41,11,FALSE)), "", VLOOKUP('Step 2. Update Results'!$N3,'Step 2. Update Results'!$A$2:$M$41,11,FALSE))=0,"",IF(ISERROR(VLOOKUP('Step 2. Update Results'!$N3,'Step 2. Update Results'!$A$2:$M$41,11,FALSE)), "", VLOOKUP('Step 2. Update Results'!$N3,'Step 2. Update Results'!$A$2:$M$41,11,FALSE)))</f>
        <v>4</v>
      </c>
      <c r="M14" s="64">
        <f>IF(IF(ISERROR(VLOOKUP('Step 2. Update Results'!$N3,'Step 2. Update Results'!$A$2:$M$41,12,FALSE)), "", VLOOKUP('Step 2. Update Results'!$N3,'Step 2. Update Results'!$A$2:$M$41,12,FALSE))=0,"",IF(ISERROR(VLOOKUP('Step 2. Update Results'!$N3,'Step 2. Update Results'!$A$2:$M$41,12,FALSE)), "", VLOOKUP('Step 2. Update Results'!$N3,'Step 2. Update Results'!$A$2:$M$41,12,FALSE)))</f>
        <v>3</v>
      </c>
    </row>
    <row r="15" spans="1:13" x14ac:dyDescent="0.25">
      <c r="A15" s="65">
        <f>IF($B15="","",IF($C15=$C14,$A14,'Step 2. Update Results'!N4))</f>
        <v>4</v>
      </c>
      <c r="B15" s="66" t="str">
        <f>IF(ISERROR(VLOOKUP('Step 2. Update Results'!$N4,'Step 2. Update Results'!$A$2:$M$41,2,FALSE)), "", VLOOKUP('Step 2. Update Results'!$N4,'Step 2. Update Results'!$A$2:$M$41,2,FALSE))</f>
        <v>Craig B</v>
      </c>
      <c r="C15" s="68">
        <f>IF(ISERROR(VLOOKUP('Step 2. Update Results'!$N4,'Step 2. Update Results'!$A$2:$M$41,13,FALSE)), "", VLOOKUP('Step 2. Update Results'!$N4,'Step 2. Update Results'!$A$2:$M$41,13,FALSE))</f>
        <v>16</v>
      </c>
      <c r="D15" s="67">
        <f>IF(IF(ISERROR(VLOOKUP('Step 2. Update Results'!$N4,'Step 2. Update Results'!$A$2:$M$41,3,FALSE)), "", VLOOKUP('Step 2. Update Results'!$N4,'Step 2. Update Results'!$A$2:$M$41,3,FALSE))=0,"",IF(ISERROR(VLOOKUP('Step 2. Update Results'!$N4,'Step 2. Update Results'!$A$2:$M$41,3,FALSE)), "", VLOOKUP('Step 2. Update Results'!$N4,'Step 2. Update Results'!$A$2:$M$41,3,FALSE)))</f>
        <v>1</v>
      </c>
      <c r="E15" s="67">
        <f>IF(IF(ISERROR(VLOOKUP('Step 2. Update Results'!$N4,'Step 2. Update Results'!$A$2:$M$41,4,FALSE)), "", VLOOKUP('Step 2. Update Results'!$N4,'Step 2. Update Results'!$A$2:$M$41,4,FALSE))=0,"",IF(ISERROR(VLOOKUP('Step 2. Update Results'!$N4,'Step 2. Update Results'!$A$2:$M$41,4,FALSE)), "", VLOOKUP('Step 2. Update Results'!$N4,'Step 2. Update Results'!$A$2:$M$41,4,FALSE)))</f>
        <v>4</v>
      </c>
      <c r="F15" s="67">
        <f>IF(IF(ISERROR(VLOOKUP('Step 2. Update Results'!$N4,'Step 2. Update Results'!$A$2:$M$41,5,FALSE)), "", VLOOKUP('Step 2. Update Results'!$N4,'Step 2. Update Results'!$A$2:$M$41,5,FALSE))=0,"",IF(ISERROR(VLOOKUP('Step 2. Update Results'!$N4,'Step 2. Update Results'!$A$2:$M$41,5,FALSE)), "", VLOOKUP('Step 2. Update Results'!$N4,'Step 2. Update Results'!$A$2:$M$41,5,FALSE)))</f>
        <v>1</v>
      </c>
      <c r="G15" s="67">
        <f>IF(IF(ISERROR(VLOOKUP('Step 2. Update Results'!$N4,'Step 2. Update Results'!$A$2:$M$41,6,FALSE)), "", VLOOKUP('Step 2. Update Results'!$N4,'Step 2. Update Results'!$A$2:$M$41,6,FALSE))=0,"",IF(ISERROR(VLOOKUP('Step 2. Update Results'!$N4,'Step 2. Update Results'!$A$2:$M$41,6,FALSE)), "", VLOOKUP('Step 2. Update Results'!$N4,'Step 2. Update Results'!$A$2:$M$41,6,FALSE)))</f>
        <v>2</v>
      </c>
      <c r="H15" s="67">
        <f>IF(IF(ISERROR(VLOOKUP('Step 2. Update Results'!$N4,'Step 2. Update Results'!$A$2:$M$41,7,FALSE)), "", VLOOKUP('Step 2. Update Results'!$N4,'Step 2. Update Results'!$A$2:$M$41,7,FALSE))=0,"",IF(ISERROR(VLOOKUP('Step 2. Update Results'!$N4,'Step 2. Update Results'!$A$2:$M$41,7,FALSE)), "", VLOOKUP('Step 2. Update Results'!$N4,'Step 2. Update Results'!$A$2:$M$41,7,FALSE)))</f>
        <v>2</v>
      </c>
      <c r="I15" s="67">
        <f>IF(IF(ISERROR(VLOOKUP('Step 2. Update Results'!$N4,'Step 2. Update Results'!$A$2:$M$41,8,FALSE)), "", VLOOKUP('Step 2. Update Results'!$N4,'Step 2. Update Results'!$A$2:$M$41,8,FALSE))=0,"",IF(ISERROR(VLOOKUP('Step 2. Update Results'!$N4,'Step 2. Update Results'!$A$2:$M$41,8,FALSE)), "", VLOOKUP('Step 2. Update Results'!$N4,'Step 2. Update Results'!$A$2:$M$41,8,FALSE)))</f>
        <v>1</v>
      </c>
      <c r="J15" s="67">
        <f>IF(IF(ISERROR(VLOOKUP('Step 2. Update Results'!$N4,'Step 2. Update Results'!$A$2:$M$41,9,FALSE)), "", VLOOKUP('Step 2. Update Results'!$N4,'Step 2. Update Results'!$A$2:$M$41,9,FALSE))=0,"",IF(ISERROR(VLOOKUP('Step 2. Update Results'!$N4,'Step 2. Update Results'!$A$2:$M$41,9,FALSE)), "", VLOOKUP('Step 2. Update Results'!$N4,'Step 2. Update Results'!$A$2:$M$41,9,FALSE)))</f>
        <v>1</v>
      </c>
      <c r="K15" s="67">
        <f>IF(IF(ISERROR(VLOOKUP('Step 2. Update Results'!$N4,'Step 2. Update Results'!$A$2:$M$41,10,FALSE)), "", VLOOKUP('Step 2. Update Results'!$N4,'Step 2. Update Results'!$A$2:$M$41,10,FALSE))=0,"",IF(ISERROR(VLOOKUP('Step 2. Update Results'!$N4,'Step 2. Update Results'!$A$2:$M$41,10,FALSE)), "", VLOOKUP('Step 2. Update Results'!$N4,'Step 2. Update Results'!$A$2:$M$41,10,FALSE)))</f>
        <v>3</v>
      </c>
      <c r="L15" s="67">
        <f>IF(IF(ISERROR(VLOOKUP('Step 2. Update Results'!$N4,'Step 2. Update Results'!$A$2:$M$41,11,FALSE)), "", VLOOKUP('Step 2. Update Results'!$N4,'Step 2. Update Results'!$A$2:$M$41,11,FALSE))=0,"",IF(ISERROR(VLOOKUP('Step 2. Update Results'!$N4,'Step 2. Update Results'!$A$2:$M$41,11,FALSE)), "", VLOOKUP('Step 2. Update Results'!$N4,'Step 2. Update Results'!$A$2:$M$41,11,FALSE)))</f>
        <v>5</v>
      </c>
      <c r="M15" s="67">
        <f>IF(IF(ISERROR(VLOOKUP('Step 2. Update Results'!$N4,'Step 2. Update Results'!$A$2:$M$41,12,FALSE)), "", VLOOKUP('Step 2. Update Results'!$N4,'Step 2. Update Results'!$A$2:$M$41,12,FALSE))=0,"",IF(ISERROR(VLOOKUP('Step 2. Update Results'!$N4,'Step 2. Update Results'!$A$2:$M$41,12,FALSE)), "", VLOOKUP('Step 2. Update Results'!$N4,'Step 2. Update Results'!$A$2:$M$41,12,FALSE)))</f>
        <v>1</v>
      </c>
    </row>
    <row r="16" spans="1:13" x14ac:dyDescent="0.25">
      <c r="A16" s="62">
        <f>IF($B16="","",IF($C16=$C15,$A15,'Step 2. Update Results'!N5))</f>
        <v>5</v>
      </c>
      <c r="B16" s="63" t="str">
        <f>IF(ISERROR(VLOOKUP('Step 2. Update Results'!$N5,'Step 2. Update Results'!$A$2:$M$41,2,FALSE)), "", VLOOKUP('Step 2. Update Results'!$N5,'Step 2. Update Results'!$A$2:$M$41,2,FALSE))</f>
        <v>Glenn</v>
      </c>
      <c r="C16" s="68">
        <f>IF(ISERROR(VLOOKUP('Step 2. Update Results'!$N5,'Step 2. Update Results'!$A$2:$M$41,13,FALSE)), "", VLOOKUP('Step 2. Update Results'!$N5,'Step 2. Update Results'!$A$2:$M$41,13,FALSE))</f>
        <v>12</v>
      </c>
      <c r="D16" s="64" t="str">
        <f>IF(IF(ISERROR(VLOOKUP('Step 2. Update Results'!$N5,'Step 2. Update Results'!$A$2:$M$41,3,FALSE)), "", VLOOKUP('Step 2. Update Results'!$N5,'Step 2. Update Results'!$A$2:$M$41,3,FALSE))=0,"",IF(ISERROR(VLOOKUP('Step 2. Update Results'!$N5,'Step 2. Update Results'!$A$2:$M$41,3,FALSE)), "", VLOOKUP('Step 2. Update Results'!$N5,'Step 2. Update Results'!$A$2:$M$41,3,FALSE)))</f>
        <v/>
      </c>
      <c r="E16" s="64" t="str">
        <f>IF(IF(ISERROR(VLOOKUP('Step 2. Update Results'!$N5,'Step 2. Update Results'!$A$2:$M$41,4,FALSE)), "", VLOOKUP('Step 2. Update Results'!$N5,'Step 2. Update Results'!$A$2:$M$41,4,FALSE))=0,"",IF(ISERROR(VLOOKUP('Step 2. Update Results'!$N5,'Step 2. Update Results'!$A$2:$M$41,4,FALSE)), "", VLOOKUP('Step 2. Update Results'!$N5,'Step 2. Update Results'!$A$2:$M$41,4,FALSE)))</f>
        <v/>
      </c>
      <c r="F16" s="64" t="str">
        <f>IF(IF(ISERROR(VLOOKUP('Step 2. Update Results'!$N5,'Step 2. Update Results'!$A$2:$M$41,5,FALSE)), "", VLOOKUP('Step 2. Update Results'!$N5,'Step 2. Update Results'!$A$2:$M$41,5,FALSE))=0,"",IF(ISERROR(VLOOKUP('Step 2. Update Results'!$N5,'Step 2. Update Results'!$A$2:$M$41,5,FALSE)), "", VLOOKUP('Step 2. Update Results'!$N5,'Step 2. Update Results'!$A$2:$M$41,5,FALSE)))</f>
        <v/>
      </c>
      <c r="G16" s="64">
        <f>IF(IF(ISERROR(VLOOKUP('Step 2. Update Results'!$N5,'Step 2. Update Results'!$A$2:$M$41,6,FALSE)), "", VLOOKUP('Step 2. Update Results'!$N5,'Step 2. Update Results'!$A$2:$M$41,6,FALSE))=0,"",IF(ISERROR(VLOOKUP('Step 2. Update Results'!$N5,'Step 2. Update Results'!$A$2:$M$41,6,FALSE)), "", VLOOKUP('Step 2. Update Results'!$N5,'Step 2. Update Results'!$A$2:$M$41,6,FALSE)))</f>
        <v>4</v>
      </c>
      <c r="H16" s="64">
        <f>IF(IF(ISERROR(VLOOKUP('Step 2. Update Results'!$N5,'Step 2. Update Results'!$A$2:$M$41,7,FALSE)), "", VLOOKUP('Step 2. Update Results'!$N5,'Step 2. Update Results'!$A$2:$M$41,7,FALSE))=0,"",IF(ISERROR(VLOOKUP('Step 2. Update Results'!$N5,'Step 2. Update Results'!$A$2:$M$41,7,FALSE)), "", VLOOKUP('Step 2. Update Results'!$N5,'Step 2. Update Results'!$A$2:$M$41,7,FALSE)))</f>
        <v>1</v>
      </c>
      <c r="I16" s="64">
        <f>IF(IF(ISERROR(VLOOKUP('Step 2. Update Results'!$N5,'Step 2. Update Results'!$A$2:$M$41,8,FALSE)), "", VLOOKUP('Step 2. Update Results'!$N5,'Step 2. Update Results'!$A$2:$M$41,8,FALSE))=0,"",IF(ISERROR(VLOOKUP('Step 2. Update Results'!$N5,'Step 2. Update Results'!$A$2:$M$41,8,FALSE)), "", VLOOKUP('Step 2. Update Results'!$N5,'Step 2. Update Results'!$A$2:$M$41,8,FALSE)))</f>
        <v>1</v>
      </c>
      <c r="J16" s="64">
        <f>IF(IF(ISERROR(VLOOKUP('Step 2. Update Results'!$N5,'Step 2. Update Results'!$A$2:$M$41,9,FALSE)), "", VLOOKUP('Step 2. Update Results'!$N5,'Step 2. Update Results'!$A$2:$M$41,9,FALSE))=0,"",IF(ISERROR(VLOOKUP('Step 2. Update Results'!$N5,'Step 2. Update Results'!$A$2:$M$41,9,FALSE)), "", VLOOKUP('Step 2. Update Results'!$N5,'Step 2. Update Results'!$A$2:$M$41,9,FALSE)))</f>
        <v>4</v>
      </c>
      <c r="K16" s="64" t="str">
        <f>IF(IF(ISERROR(VLOOKUP('Step 2. Update Results'!$N5,'Step 2. Update Results'!$A$2:$M$41,10,FALSE)), "", VLOOKUP('Step 2. Update Results'!$N5,'Step 2. Update Results'!$A$2:$M$41,10,FALSE))=0,"",IF(ISERROR(VLOOKUP('Step 2. Update Results'!$N5,'Step 2. Update Results'!$A$2:$M$41,10,FALSE)), "", VLOOKUP('Step 2. Update Results'!$N5,'Step 2. Update Results'!$A$2:$M$41,10,FALSE)))</f>
        <v/>
      </c>
      <c r="L16" s="64" t="str">
        <f>IF(IF(ISERROR(VLOOKUP('Step 2. Update Results'!$N5,'Step 2. Update Results'!$A$2:$M$41,11,FALSE)), "", VLOOKUP('Step 2. Update Results'!$N5,'Step 2. Update Results'!$A$2:$M$41,11,FALSE))=0,"",IF(ISERROR(VLOOKUP('Step 2. Update Results'!$N5,'Step 2. Update Results'!$A$2:$M$41,11,FALSE)), "", VLOOKUP('Step 2. Update Results'!$N5,'Step 2. Update Results'!$A$2:$M$41,11,FALSE)))</f>
        <v/>
      </c>
      <c r="M16" s="64">
        <f>IF(IF(ISERROR(VLOOKUP('Step 2. Update Results'!$N5,'Step 2. Update Results'!$A$2:$M$41,12,FALSE)), "", VLOOKUP('Step 2. Update Results'!$N5,'Step 2. Update Results'!$A$2:$M$41,12,FALSE))=0,"",IF(ISERROR(VLOOKUP('Step 2. Update Results'!$N5,'Step 2. Update Results'!$A$2:$M$41,12,FALSE)), "", VLOOKUP('Step 2. Update Results'!$N5,'Step 2. Update Results'!$A$2:$M$41,12,FALSE)))</f>
        <v>2</v>
      </c>
    </row>
    <row r="17" spans="1:13" x14ac:dyDescent="0.25">
      <c r="A17" s="65">
        <f>IF($B17="","",IF($C17=$C16,$A16,'Step 2. Update Results'!N6))</f>
        <v>6</v>
      </c>
      <c r="B17" s="66" t="str">
        <f>IF(ISERROR(VLOOKUP('Step 2. Update Results'!$N6,'Step 2. Update Results'!$A$2:$M$41,2,FALSE)), "", VLOOKUP('Step 2. Update Results'!$N6,'Step 2. Update Results'!$A$2:$M$41,2,FALSE))</f>
        <v>Frank</v>
      </c>
      <c r="C17" s="68">
        <f>IF(ISERROR(VLOOKUP('Step 2. Update Results'!$N6,'Step 2. Update Results'!$A$2:$M$41,13,FALSE)), "", VLOOKUP('Step 2. Update Results'!$N6,'Step 2. Update Results'!$A$2:$M$41,13,FALSE))</f>
        <v>11</v>
      </c>
      <c r="D17" s="67">
        <f>IF(IF(ISERROR(VLOOKUP('Step 2. Update Results'!$N6,'Step 2. Update Results'!$A$2:$M$41,3,FALSE)), "", VLOOKUP('Step 2. Update Results'!$N6,'Step 2. Update Results'!$A$2:$M$41,3,FALSE))=0,"",IF(ISERROR(VLOOKUP('Step 2. Update Results'!$N6,'Step 2. Update Results'!$A$2:$M$41,3,FALSE)), "", VLOOKUP('Step 2. Update Results'!$N6,'Step 2. Update Results'!$A$2:$M$41,3,FALSE)))</f>
        <v>1</v>
      </c>
      <c r="E17" s="67">
        <f>IF(IF(ISERROR(VLOOKUP('Step 2. Update Results'!$N6,'Step 2. Update Results'!$A$2:$M$41,4,FALSE)), "", VLOOKUP('Step 2. Update Results'!$N6,'Step 2. Update Results'!$A$2:$M$41,4,FALSE))=0,"",IF(ISERROR(VLOOKUP('Step 2. Update Results'!$N6,'Step 2. Update Results'!$A$2:$M$41,4,FALSE)), "", VLOOKUP('Step 2. Update Results'!$N6,'Step 2. Update Results'!$A$2:$M$41,4,FALSE)))</f>
        <v>2</v>
      </c>
      <c r="F17" s="67">
        <f>IF(IF(ISERROR(VLOOKUP('Step 2. Update Results'!$N6,'Step 2. Update Results'!$A$2:$M$41,5,FALSE)), "", VLOOKUP('Step 2. Update Results'!$N6,'Step 2. Update Results'!$A$2:$M$41,5,FALSE))=0,"",IF(ISERROR(VLOOKUP('Step 2. Update Results'!$N6,'Step 2. Update Results'!$A$2:$M$41,5,FALSE)), "", VLOOKUP('Step 2. Update Results'!$N6,'Step 2. Update Results'!$A$2:$M$41,5,FALSE)))</f>
        <v>1</v>
      </c>
      <c r="G17" s="67">
        <f>IF(IF(ISERROR(VLOOKUP('Step 2. Update Results'!$N6,'Step 2. Update Results'!$A$2:$M$41,6,FALSE)), "", VLOOKUP('Step 2. Update Results'!$N6,'Step 2. Update Results'!$A$2:$M$41,6,FALSE))=0,"",IF(ISERROR(VLOOKUP('Step 2. Update Results'!$N6,'Step 2. Update Results'!$A$2:$M$41,6,FALSE)), "", VLOOKUP('Step 2. Update Results'!$N6,'Step 2. Update Results'!$A$2:$M$41,6,FALSE)))</f>
        <v>1</v>
      </c>
      <c r="H17" s="67">
        <f>IF(IF(ISERROR(VLOOKUP('Step 2. Update Results'!$N6,'Step 2. Update Results'!$A$2:$M$41,7,FALSE)), "", VLOOKUP('Step 2. Update Results'!$N6,'Step 2. Update Results'!$A$2:$M$41,7,FALSE))=0,"",IF(ISERROR(VLOOKUP('Step 2. Update Results'!$N6,'Step 2. Update Results'!$A$2:$M$41,7,FALSE)), "", VLOOKUP('Step 2. Update Results'!$N6,'Step 2. Update Results'!$A$2:$M$41,7,FALSE)))</f>
        <v>4</v>
      </c>
      <c r="I17" s="67">
        <f>IF(IF(ISERROR(VLOOKUP('Step 2. Update Results'!$N6,'Step 2. Update Results'!$A$2:$M$41,8,FALSE)), "", VLOOKUP('Step 2. Update Results'!$N6,'Step 2. Update Results'!$A$2:$M$41,8,FALSE))=0,"",IF(ISERROR(VLOOKUP('Step 2. Update Results'!$N6,'Step 2. Update Results'!$A$2:$M$41,8,FALSE)), "", VLOOKUP('Step 2. Update Results'!$N6,'Step 2. Update Results'!$A$2:$M$41,8,FALSE)))</f>
        <v>3</v>
      </c>
      <c r="J17" s="67">
        <f>IF(IF(ISERROR(VLOOKUP('Step 2. Update Results'!$N6,'Step 2. Update Results'!$A$2:$M$41,9,FALSE)), "", VLOOKUP('Step 2. Update Results'!$N6,'Step 2. Update Results'!$A$2:$M$41,9,FALSE))=0,"",IF(ISERROR(VLOOKUP('Step 2. Update Results'!$N6,'Step 2. Update Results'!$A$2:$M$41,9,FALSE)), "", VLOOKUP('Step 2. Update Results'!$N6,'Step 2. Update Results'!$A$2:$M$41,9,FALSE)))</f>
        <v>1</v>
      </c>
      <c r="K17" s="67" t="str">
        <f>IF(IF(ISERROR(VLOOKUP('Step 2. Update Results'!$N6,'Step 2. Update Results'!$A$2:$M$41,10,FALSE)), "", VLOOKUP('Step 2. Update Results'!$N6,'Step 2. Update Results'!$A$2:$M$41,10,FALSE))=0,"",IF(ISERROR(VLOOKUP('Step 2. Update Results'!$N6,'Step 2. Update Results'!$A$2:$M$41,10,FALSE)), "", VLOOKUP('Step 2. Update Results'!$N6,'Step 2. Update Results'!$A$2:$M$41,10,FALSE)))</f>
        <v/>
      </c>
      <c r="L17" s="67">
        <f>IF(IF(ISERROR(VLOOKUP('Step 2. Update Results'!$N6,'Step 2. Update Results'!$A$2:$M$41,11,FALSE)), "", VLOOKUP('Step 2. Update Results'!$N6,'Step 2. Update Results'!$A$2:$M$41,11,FALSE))=0,"",IF(ISERROR(VLOOKUP('Step 2. Update Results'!$N6,'Step 2. Update Results'!$A$2:$M$41,11,FALSE)), "", VLOOKUP('Step 2. Update Results'!$N6,'Step 2. Update Results'!$A$2:$M$41,11,FALSE)))</f>
        <v>1</v>
      </c>
      <c r="M17" s="67">
        <f>IF(IF(ISERROR(VLOOKUP('Step 2. Update Results'!$N6,'Step 2. Update Results'!$A$2:$M$41,12,FALSE)), "", VLOOKUP('Step 2. Update Results'!$N6,'Step 2. Update Results'!$A$2:$M$41,12,FALSE))=0,"",IF(ISERROR(VLOOKUP('Step 2. Update Results'!$N6,'Step 2. Update Results'!$A$2:$M$41,12,FALSE)), "", VLOOKUP('Step 2. Update Results'!$N6,'Step 2. Update Results'!$A$2:$M$41,12,FALSE)))</f>
        <v>1</v>
      </c>
    </row>
    <row r="18" spans="1:13" x14ac:dyDescent="0.25">
      <c r="A18" s="62">
        <f>IF($B18="","",IF($C18=$C17,$A17,'Step 2. Update Results'!N7))</f>
        <v>7</v>
      </c>
      <c r="B18" s="63" t="str">
        <f>IF(ISERROR(VLOOKUP('Step 2. Update Results'!$N7,'Step 2. Update Results'!$A$2:$M$41,2,FALSE)), "", VLOOKUP('Step 2. Update Results'!$N7,'Step 2. Update Results'!$A$2:$M$41,2,FALSE))</f>
        <v>Michael</v>
      </c>
      <c r="C18" s="68">
        <f>IF(ISERROR(VLOOKUP('Step 2. Update Results'!$N7,'Step 2. Update Results'!$A$2:$M$41,13,FALSE)), "", VLOOKUP('Step 2. Update Results'!$N7,'Step 2. Update Results'!$A$2:$M$41,13,FALSE))</f>
        <v>10</v>
      </c>
      <c r="D18" s="64">
        <f>IF(IF(ISERROR(VLOOKUP('Step 2. Update Results'!$N7,'Step 2. Update Results'!$A$2:$M$41,3,FALSE)), "", VLOOKUP('Step 2. Update Results'!$N7,'Step 2. Update Results'!$A$2:$M$41,3,FALSE))=0,"",IF(ISERROR(VLOOKUP('Step 2. Update Results'!$N7,'Step 2. Update Results'!$A$2:$M$41,3,FALSE)), "", VLOOKUP('Step 2. Update Results'!$N7,'Step 2. Update Results'!$A$2:$M$41,3,FALSE)))</f>
        <v>1</v>
      </c>
      <c r="E18" s="64">
        <f>IF(IF(ISERROR(VLOOKUP('Step 2. Update Results'!$N7,'Step 2. Update Results'!$A$2:$M$41,4,FALSE)), "", VLOOKUP('Step 2. Update Results'!$N7,'Step 2. Update Results'!$A$2:$M$41,4,FALSE))=0,"",IF(ISERROR(VLOOKUP('Step 2. Update Results'!$N7,'Step 2. Update Results'!$A$2:$M$41,4,FALSE)), "", VLOOKUP('Step 2. Update Results'!$N7,'Step 2. Update Results'!$A$2:$M$41,4,FALSE)))</f>
        <v>5</v>
      </c>
      <c r="F18" s="64">
        <f>IF(IF(ISERROR(VLOOKUP('Step 2. Update Results'!$N7,'Step 2. Update Results'!$A$2:$M$41,5,FALSE)), "", VLOOKUP('Step 2. Update Results'!$N7,'Step 2. Update Results'!$A$2:$M$41,5,FALSE))=0,"",IF(ISERROR(VLOOKUP('Step 2. Update Results'!$N7,'Step 2. Update Results'!$A$2:$M$41,5,FALSE)), "", VLOOKUP('Step 2. Update Results'!$N7,'Step 2. Update Results'!$A$2:$M$41,5,FALSE)))</f>
        <v>2</v>
      </c>
      <c r="G18" s="64" t="str">
        <f>IF(IF(ISERROR(VLOOKUP('Step 2. Update Results'!$N7,'Step 2. Update Results'!$A$2:$M$41,6,FALSE)), "", VLOOKUP('Step 2. Update Results'!$N7,'Step 2. Update Results'!$A$2:$M$41,6,FALSE))=0,"",IF(ISERROR(VLOOKUP('Step 2. Update Results'!$N7,'Step 2. Update Results'!$A$2:$M$41,6,FALSE)), "", VLOOKUP('Step 2. Update Results'!$N7,'Step 2. Update Results'!$A$2:$M$41,6,FALSE)))</f>
        <v/>
      </c>
      <c r="H18" s="64" t="str">
        <f>IF(IF(ISERROR(VLOOKUP('Step 2. Update Results'!$N7,'Step 2. Update Results'!$A$2:$M$41,7,FALSE)), "", VLOOKUP('Step 2. Update Results'!$N7,'Step 2. Update Results'!$A$2:$M$41,7,FALSE))=0,"",IF(ISERROR(VLOOKUP('Step 2. Update Results'!$N7,'Step 2. Update Results'!$A$2:$M$41,7,FALSE)), "", VLOOKUP('Step 2. Update Results'!$N7,'Step 2. Update Results'!$A$2:$M$41,7,FALSE)))</f>
        <v/>
      </c>
      <c r="I18" s="64">
        <f>IF(IF(ISERROR(VLOOKUP('Step 2. Update Results'!$N7,'Step 2. Update Results'!$A$2:$M$41,8,FALSE)), "", VLOOKUP('Step 2. Update Results'!$N7,'Step 2. Update Results'!$A$2:$M$41,8,FALSE))=0,"",IF(ISERROR(VLOOKUP('Step 2. Update Results'!$N7,'Step 2. Update Results'!$A$2:$M$41,8,FALSE)), "", VLOOKUP('Step 2. Update Results'!$N7,'Step 2. Update Results'!$A$2:$M$41,8,FALSE)))</f>
        <v>1</v>
      </c>
      <c r="J18" s="64" t="str">
        <f>IF(IF(ISERROR(VLOOKUP('Step 2. Update Results'!$N7,'Step 2. Update Results'!$A$2:$M$41,9,FALSE)), "", VLOOKUP('Step 2. Update Results'!$N7,'Step 2. Update Results'!$A$2:$M$41,9,FALSE))=0,"",IF(ISERROR(VLOOKUP('Step 2. Update Results'!$N7,'Step 2. Update Results'!$A$2:$M$41,9,FALSE)), "", VLOOKUP('Step 2. Update Results'!$N7,'Step 2. Update Results'!$A$2:$M$41,9,FALSE)))</f>
        <v/>
      </c>
      <c r="K18" s="64">
        <f>IF(IF(ISERROR(VLOOKUP('Step 2. Update Results'!$N7,'Step 2. Update Results'!$A$2:$M$41,10,FALSE)), "", VLOOKUP('Step 2. Update Results'!$N7,'Step 2. Update Results'!$A$2:$M$41,10,FALSE))=0,"",IF(ISERROR(VLOOKUP('Step 2. Update Results'!$N7,'Step 2. Update Results'!$A$2:$M$41,10,FALSE)), "", VLOOKUP('Step 2. Update Results'!$N7,'Step 2. Update Results'!$A$2:$M$41,10,FALSE)))</f>
        <v>1</v>
      </c>
      <c r="L18" s="64" t="str">
        <f>IF(IF(ISERROR(VLOOKUP('Step 2. Update Results'!$N7,'Step 2. Update Results'!$A$2:$M$41,11,FALSE)), "", VLOOKUP('Step 2. Update Results'!$N7,'Step 2. Update Results'!$A$2:$M$41,11,FALSE))=0,"",IF(ISERROR(VLOOKUP('Step 2. Update Results'!$N7,'Step 2. Update Results'!$A$2:$M$41,11,FALSE)), "", VLOOKUP('Step 2. Update Results'!$N7,'Step 2. Update Results'!$A$2:$M$41,11,FALSE)))</f>
        <v/>
      </c>
      <c r="M18" s="64" t="str">
        <f>IF(IF(ISERROR(VLOOKUP('Step 2. Update Results'!$N7,'Step 2. Update Results'!$A$2:$M$41,12,FALSE)), "", VLOOKUP('Step 2. Update Results'!$N7,'Step 2. Update Results'!$A$2:$M$41,12,FALSE))=0,"",IF(ISERROR(VLOOKUP('Step 2. Update Results'!$N7,'Step 2. Update Results'!$A$2:$M$41,12,FALSE)), "", VLOOKUP('Step 2. Update Results'!$N7,'Step 2. Update Results'!$A$2:$M$41,12,FALSE)))</f>
        <v/>
      </c>
    </row>
    <row r="19" spans="1:13" x14ac:dyDescent="0.25">
      <c r="A19" s="65">
        <f>IF($B19="","",IF($C19=$C18,$A18,'Step 2. Update Results'!N8))</f>
        <v>8</v>
      </c>
      <c r="B19" s="66" t="str">
        <f>IF(ISERROR(VLOOKUP('Step 2. Update Results'!$N8,'Step 2. Update Results'!$A$2:$M$41,2,FALSE)), "", VLOOKUP('Step 2. Update Results'!$N8,'Step 2. Update Results'!$A$2:$M$41,2,FALSE))</f>
        <v>Sue</v>
      </c>
      <c r="C19" s="68">
        <f>IF(ISERROR(VLOOKUP('Step 2. Update Results'!$N8,'Step 2. Update Results'!$A$2:$M$41,13,FALSE)), "", VLOOKUP('Step 2. Update Results'!$N8,'Step 2. Update Results'!$A$2:$M$41,13,FALSE))</f>
        <v>9</v>
      </c>
      <c r="D19" s="67">
        <f>IF(IF(ISERROR(VLOOKUP('Step 2. Update Results'!$N8,'Step 2. Update Results'!$A$2:$M$41,3,FALSE)), "", VLOOKUP('Step 2. Update Results'!$N8,'Step 2. Update Results'!$A$2:$M$41,3,FALSE))=0,"",IF(ISERROR(VLOOKUP('Step 2. Update Results'!$N8,'Step 2. Update Results'!$A$2:$M$41,3,FALSE)), "", VLOOKUP('Step 2. Update Results'!$N8,'Step 2. Update Results'!$A$2:$M$41,3,FALSE)))</f>
        <v>3</v>
      </c>
      <c r="E19" s="67">
        <f>IF(IF(ISERROR(VLOOKUP('Step 2. Update Results'!$N8,'Step 2. Update Results'!$A$2:$M$41,4,FALSE)), "", VLOOKUP('Step 2. Update Results'!$N8,'Step 2. Update Results'!$A$2:$M$41,4,FALSE))=0,"",IF(ISERROR(VLOOKUP('Step 2. Update Results'!$N8,'Step 2. Update Results'!$A$2:$M$41,4,FALSE)), "", VLOOKUP('Step 2. Update Results'!$N8,'Step 2. Update Results'!$A$2:$M$41,4,FALSE)))</f>
        <v>1</v>
      </c>
      <c r="F19" s="67">
        <f>IF(IF(ISERROR(VLOOKUP('Step 2. Update Results'!$N8,'Step 2. Update Results'!$A$2:$M$41,5,FALSE)), "", VLOOKUP('Step 2. Update Results'!$N8,'Step 2. Update Results'!$A$2:$M$41,5,FALSE))=0,"",IF(ISERROR(VLOOKUP('Step 2. Update Results'!$N8,'Step 2. Update Results'!$A$2:$M$41,5,FALSE)), "", VLOOKUP('Step 2. Update Results'!$N8,'Step 2. Update Results'!$A$2:$M$41,5,FALSE)))</f>
        <v>1</v>
      </c>
      <c r="G19" s="67">
        <f>IF(IF(ISERROR(VLOOKUP('Step 2. Update Results'!$N8,'Step 2. Update Results'!$A$2:$M$41,6,FALSE)), "", VLOOKUP('Step 2. Update Results'!$N8,'Step 2. Update Results'!$A$2:$M$41,6,FALSE))=0,"",IF(ISERROR(VLOOKUP('Step 2. Update Results'!$N8,'Step 2. Update Results'!$A$2:$M$41,6,FALSE)), "", VLOOKUP('Step 2. Update Results'!$N8,'Step 2. Update Results'!$A$2:$M$41,6,FALSE)))</f>
        <v>1</v>
      </c>
      <c r="H19" s="67">
        <f>IF(IF(ISERROR(VLOOKUP('Step 2. Update Results'!$N8,'Step 2. Update Results'!$A$2:$M$41,7,FALSE)), "", VLOOKUP('Step 2. Update Results'!$N8,'Step 2. Update Results'!$A$2:$M$41,7,FALSE))=0,"",IF(ISERROR(VLOOKUP('Step 2. Update Results'!$N8,'Step 2. Update Results'!$A$2:$M$41,7,FALSE)), "", VLOOKUP('Step 2. Update Results'!$N8,'Step 2. Update Results'!$A$2:$M$41,7,FALSE)))</f>
        <v>1</v>
      </c>
      <c r="I19" s="67" t="str">
        <f>IF(IF(ISERROR(VLOOKUP('Step 2. Update Results'!$N8,'Step 2. Update Results'!$A$2:$M$41,8,FALSE)), "", VLOOKUP('Step 2. Update Results'!$N8,'Step 2. Update Results'!$A$2:$M$41,8,FALSE))=0,"",IF(ISERROR(VLOOKUP('Step 2. Update Results'!$N8,'Step 2. Update Results'!$A$2:$M$41,8,FALSE)), "", VLOOKUP('Step 2. Update Results'!$N8,'Step 2. Update Results'!$A$2:$M$41,8,FALSE)))</f>
        <v/>
      </c>
      <c r="J19" s="67">
        <f>IF(IF(ISERROR(VLOOKUP('Step 2. Update Results'!$N8,'Step 2. Update Results'!$A$2:$M$41,9,FALSE)), "", VLOOKUP('Step 2. Update Results'!$N8,'Step 2. Update Results'!$A$2:$M$41,9,FALSE))=0,"",IF(ISERROR(VLOOKUP('Step 2. Update Results'!$N8,'Step 2. Update Results'!$A$2:$M$41,9,FALSE)), "", VLOOKUP('Step 2. Update Results'!$N8,'Step 2. Update Results'!$A$2:$M$41,9,FALSE)))</f>
        <v>3</v>
      </c>
      <c r="K19" s="67" t="str">
        <f>IF(IF(ISERROR(VLOOKUP('Step 2. Update Results'!$N8,'Step 2. Update Results'!$A$2:$M$41,10,FALSE)), "", VLOOKUP('Step 2. Update Results'!$N8,'Step 2. Update Results'!$A$2:$M$41,10,FALSE))=0,"",IF(ISERROR(VLOOKUP('Step 2. Update Results'!$N8,'Step 2. Update Results'!$A$2:$M$41,10,FALSE)), "", VLOOKUP('Step 2. Update Results'!$N8,'Step 2. Update Results'!$A$2:$M$41,10,FALSE)))</f>
        <v/>
      </c>
      <c r="L19" s="67" t="str">
        <f>IF(IF(ISERROR(VLOOKUP('Step 2. Update Results'!$N8,'Step 2. Update Results'!$A$2:$M$41,11,FALSE)), "", VLOOKUP('Step 2. Update Results'!$N8,'Step 2. Update Results'!$A$2:$M$41,11,FALSE))=0,"",IF(ISERROR(VLOOKUP('Step 2. Update Results'!$N8,'Step 2. Update Results'!$A$2:$M$41,11,FALSE)), "", VLOOKUP('Step 2. Update Results'!$N8,'Step 2. Update Results'!$A$2:$M$41,11,FALSE)))</f>
        <v/>
      </c>
      <c r="M19" s="67">
        <f>IF(IF(ISERROR(VLOOKUP('Step 2. Update Results'!$N8,'Step 2. Update Results'!$A$2:$M$41,12,FALSE)), "", VLOOKUP('Step 2. Update Results'!$N8,'Step 2. Update Results'!$A$2:$M$41,12,FALSE))=0,"",IF(ISERROR(VLOOKUP('Step 2. Update Results'!$N8,'Step 2. Update Results'!$A$2:$M$41,12,FALSE)), "", VLOOKUP('Step 2. Update Results'!$N8,'Step 2. Update Results'!$A$2:$M$41,12,FALSE)))</f>
        <v>1</v>
      </c>
    </row>
    <row r="20" spans="1:13" x14ac:dyDescent="0.25">
      <c r="A20" s="62">
        <f>IF($B20="","",IF($C20=$C19,$A19,'Step 2. Update Results'!N9))</f>
        <v>8</v>
      </c>
      <c r="B20" s="63" t="str">
        <f>IF(ISERROR(VLOOKUP('Step 2. Update Results'!$N9,'Step 2. Update Results'!$A$2:$M$41,2,FALSE)), "", VLOOKUP('Step 2. Update Results'!$N9,'Step 2. Update Results'!$A$2:$M$41,2,FALSE))</f>
        <v>Adam</v>
      </c>
      <c r="C20" s="68">
        <f>IF(ISERROR(VLOOKUP('Step 2. Update Results'!$N9,'Step 2. Update Results'!$A$2:$M$41,13,FALSE)), "", VLOOKUP('Step 2. Update Results'!$N9,'Step 2. Update Results'!$A$2:$M$41,13,FALSE))</f>
        <v>9</v>
      </c>
      <c r="D20" s="64">
        <f>IF(IF(ISERROR(VLOOKUP('Step 2. Update Results'!$N9,'Step 2. Update Results'!$A$2:$M$41,3,FALSE)), "", VLOOKUP('Step 2. Update Results'!$N9,'Step 2. Update Results'!$A$2:$M$41,3,FALSE))=0,"",IF(ISERROR(VLOOKUP('Step 2. Update Results'!$N9,'Step 2. Update Results'!$A$2:$M$41,3,FALSE)), "", VLOOKUP('Step 2. Update Results'!$N9,'Step 2. Update Results'!$A$2:$M$41,3,FALSE)))</f>
        <v>1</v>
      </c>
      <c r="E20" s="64">
        <f>IF(IF(ISERROR(VLOOKUP('Step 2. Update Results'!$N9,'Step 2. Update Results'!$A$2:$M$41,4,FALSE)), "", VLOOKUP('Step 2. Update Results'!$N9,'Step 2. Update Results'!$A$2:$M$41,4,FALSE))=0,"",IF(ISERROR(VLOOKUP('Step 2. Update Results'!$N9,'Step 2. Update Results'!$A$2:$M$41,4,FALSE)), "", VLOOKUP('Step 2. Update Results'!$N9,'Step 2. Update Results'!$A$2:$M$41,4,FALSE)))</f>
        <v>1</v>
      </c>
      <c r="F20" s="64" t="str">
        <f>IF(IF(ISERROR(VLOOKUP('Step 2. Update Results'!$N9,'Step 2. Update Results'!$A$2:$M$41,5,FALSE)), "", VLOOKUP('Step 2. Update Results'!$N9,'Step 2. Update Results'!$A$2:$M$41,5,FALSE))=0,"",IF(ISERROR(VLOOKUP('Step 2. Update Results'!$N9,'Step 2. Update Results'!$A$2:$M$41,5,FALSE)), "", VLOOKUP('Step 2. Update Results'!$N9,'Step 2. Update Results'!$A$2:$M$41,5,FALSE)))</f>
        <v/>
      </c>
      <c r="G20" s="64" t="str">
        <f>IF(IF(ISERROR(VLOOKUP('Step 2. Update Results'!$N9,'Step 2. Update Results'!$A$2:$M$41,6,FALSE)), "", VLOOKUP('Step 2. Update Results'!$N9,'Step 2. Update Results'!$A$2:$M$41,6,FALSE))=0,"",IF(ISERROR(VLOOKUP('Step 2. Update Results'!$N9,'Step 2. Update Results'!$A$2:$M$41,6,FALSE)), "", VLOOKUP('Step 2. Update Results'!$N9,'Step 2. Update Results'!$A$2:$M$41,6,FALSE)))</f>
        <v/>
      </c>
      <c r="H20" s="64">
        <f>IF(IF(ISERROR(VLOOKUP('Step 2. Update Results'!$N9,'Step 2. Update Results'!$A$2:$M$41,7,FALSE)), "", VLOOKUP('Step 2. Update Results'!$N9,'Step 2. Update Results'!$A$2:$M$41,7,FALSE))=0,"",IF(ISERROR(VLOOKUP('Step 2. Update Results'!$N9,'Step 2. Update Results'!$A$2:$M$41,7,FALSE)), "", VLOOKUP('Step 2. Update Results'!$N9,'Step 2. Update Results'!$A$2:$M$41,7,FALSE)))</f>
        <v>1</v>
      </c>
      <c r="I20" s="64">
        <f>IF(IF(ISERROR(VLOOKUP('Step 2. Update Results'!$N9,'Step 2. Update Results'!$A$2:$M$41,8,FALSE)), "", VLOOKUP('Step 2. Update Results'!$N9,'Step 2. Update Results'!$A$2:$M$41,8,FALSE))=0,"",IF(ISERROR(VLOOKUP('Step 2. Update Results'!$N9,'Step 2. Update Results'!$A$2:$M$41,8,FALSE)), "", VLOOKUP('Step 2. Update Results'!$N9,'Step 2. Update Results'!$A$2:$M$41,8,FALSE)))</f>
        <v>2</v>
      </c>
      <c r="J20" s="64" t="str">
        <f>IF(IF(ISERROR(VLOOKUP('Step 2. Update Results'!$N9,'Step 2. Update Results'!$A$2:$M$41,9,FALSE)), "", VLOOKUP('Step 2. Update Results'!$N9,'Step 2. Update Results'!$A$2:$M$41,9,FALSE))=0,"",IF(ISERROR(VLOOKUP('Step 2. Update Results'!$N9,'Step 2. Update Results'!$A$2:$M$41,9,FALSE)), "", VLOOKUP('Step 2. Update Results'!$N9,'Step 2. Update Results'!$A$2:$M$41,9,FALSE)))</f>
        <v/>
      </c>
      <c r="K20" s="64">
        <f>IF(IF(ISERROR(VLOOKUP('Step 2. Update Results'!$N9,'Step 2. Update Results'!$A$2:$M$41,10,FALSE)), "", VLOOKUP('Step 2. Update Results'!$N9,'Step 2. Update Results'!$A$2:$M$41,10,FALSE))=0,"",IF(ISERROR(VLOOKUP('Step 2. Update Results'!$N9,'Step 2. Update Results'!$A$2:$M$41,10,FALSE)), "", VLOOKUP('Step 2. Update Results'!$N9,'Step 2. Update Results'!$A$2:$M$41,10,FALSE)))</f>
        <v>4</v>
      </c>
      <c r="L20" s="64" t="str">
        <f>IF(IF(ISERROR(VLOOKUP('Step 2. Update Results'!$N9,'Step 2. Update Results'!$A$2:$M$41,11,FALSE)), "", VLOOKUP('Step 2. Update Results'!$N9,'Step 2. Update Results'!$A$2:$M$41,11,FALSE))=0,"",IF(ISERROR(VLOOKUP('Step 2. Update Results'!$N9,'Step 2. Update Results'!$A$2:$M$41,11,FALSE)), "", VLOOKUP('Step 2. Update Results'!$N9,'Step 2. Update Results'!$A$2:$M$41,11,FALSE)))</f>
        <v/>
      </c>
      <c r="M20" s="64" t="str">
        <f>IF(IF(ISERROR(VLOOKUP('Step 2. Update Results'!$N9,'Step 2. Update Results'!$A$2:$M$41,12,FALSE)), "", VLOOKUP('Step 2. Update Results'!$N9,'Step 2. Update Results'!$A$2:$M$41,12,FALSE))=0,"",IF(ISERROR(VLOOKUP('Step 2. Update Results'!$N9,'Step 2. Update Results'!$A$2:$M$41,12,FALSE)), "", VLOOKUP('Step 2. Update Results'!$N9,'Step 2. Update Results'!$A$2:$M$41,12,FALSE)))</f>
        <v/>
      </c>
    </row>
    <row r="21" spans="1:13" x14ac:dyDescent="0.25">
      <c r="A21" s="65">
        <f>IF($B21="","",IF($C21=$C20,$A20,'Step 2. Update Results'!N10))</f>
        <v>10</v>
      </c>
      <c r="B21" s="66" t="str">
        <f>IF(ISERROR(VLOOKUP('Step 2. Update Results'!$N10,'Step 2. Update Results'!$A$2:$M$41,2,FALSE)), "", VLOOKUP('Step 2. Update Results'!$N10,'Step 2. Update Results'!$A$2:$M$41,2,FALSE))</f>
        <v>Robert B</v>
      </c>
      <c r="C21" s="68">
        <f>IF(ISERROR(VLOOKUP('Step 2. Update Results'!$N10,'Step 2. Update Results'!$A$2:$M$41,13,FALSE)), "", VLOOKUP('Step 2. Update Results'!$N10,'Step 2. Update Results'!$A$2:$M$41,13,FALSE))</f>
        <v>5</v>
      </c>
      <c r="D21" s="67" t="str">
        <f>IF(IF(ISERROR(VLOOKUP('Step 2. Update Results'!$N10,'Step 2. Update Results'!$A$2:$M$41,3,FALSE)), "", VLOOKUP('Step 2. Update Results'!$N10,'Step 2. Update Results'!$A$2:$M$41,3,FALSE))=0,"",IF(ISERROR(VLOOKUP('Step 2. Update Results'!$N10,'Step 2. Update Results'!$A$2:$M$41,3,FALSE)), "", VLOOKUP('Step 2. Update Results'!$N10,'Step 2. Update Results'!$A$2:$M$41,3,FALSE)))</f>
        <v/>
      </c>
      <c r="E21" s="67">
        <f>IF(IF(ISERROR(VLOOKUP('Step 2. Update Results'!$N10,'Step 2. Update Results'!$A$2:$M$41,4,FALSE)), "", VLOOKUP('Step 2. Update Results'!$N10,'Step 2. Update Results'!$A$2:$M$41,4,FALSE))=0,"",IF(ISERROR(VLOOKUP('Step 2. Update Results'!$N10,'Step 2. Update Results'!$A$2:$M$41,4,FALSE)), "", VLOOKUP('Step 2. Update Results'!$N10,'Step 2. Update Results'!$A$2:$M$41,4,FALSE)))</f>
        <v>1</v>
      </c>
      <c r="F21" s="67">
        <f>IF(IF(ISERROR(VLOOKUP('Step 2. Update Results'!$N10,'Step 2. Update Results'!$A$2:$M$41,5,FALSE)), "", VLOOKUP('Step 2. Update Results'!$N10,'Step 2. Update Results'!$A$2:$M$41,5,FALSE))=0,"",IF(ISERROR(VLOOKUP('Step 2. Update Results'!$N10,'Step 2. Update Results'!$A$2:$M$41,5,FALSE)), "", VLOOKUP('Step 2. Update Results'!$N10,'Step 2. Update Results'!$A$2:$M$41,5,FALSE)))</f>
        <v>1</v>
      </c>
      <c r="G21" s="67" t="str">
        <f>IF(IF(ISERROR(VLOOKUP('Step 2. Update Results'!$N10,'Step 2. Update Results'!$A$2:$M$41,6,FALSE)), "", VLOOKUP('Step 2. Update Results'!$N10,'Step 2. Update Results'!$A$2:$M$41,6,FALSE))=0,"",IF(ISERROR(VLOOKUP('Step 2. Update Results'!$N10,'Step 2. Update Results'!$A$2:$M$41,6,FALSE)), "", VLOOKUP('Step 2. Update Results'!$N10,'Step 2. Update Results'!$A$2:$M$41,6,FALSE)))</f>
        <v/>
      </c>
      <c r="H21" s="67" t="str">
        <f>IF(IF(ISERROR(VLOOKUP('Step 2. Update Results'!$N10,'Step 2. Update Results'!$A$2:$M$41,7,FALSE)), "", VLOOKUP('Step 2. Update Results'!$N10,'Step 2. Update Results'!$A$2:$M$41,7,FALSE))=0,"",IF(ISERROR(VLOOKUP('Step 2. Update Results'!$N10,'Step 2. Update Results'!$A$2:$M$41,7,FALSE)), "", VLOOKUP('Step 2. Update Results'!$N10,'Step 2. Update Results'!$A$2:$M$41,7,FALSE)))</f>
        <v/>
      </c>
      <c r="I21" s="67" t="str">
        <f>IF(IF(ISERROR(VLOOKUP('Step 2. Update Results'!$N10,'Step 2. Update Results'!$A$2:$M$41,8,FALSE)), "", VLOOKUP('Step 2. Update Results'!$N10,'Step 2. Update Results'!$A$2:$M$41,8,FALSE))=0,"",IF(ISERROR(VLOOKUP('Step 2. Update Results'!$N10,'Step 2. Update Results'!$A$2:$M$41,8,FALSE)), "", VLOOKUP('Step 2. Update Results'!$N10,'Step 2. Update Results'!$A$2:$M$41,8,FALSE)))</f>
        <v/>
      </c>
      <c r="J21" s="67">
        <f>IF(IF(ISERROR(VLOOKUP('Step 2. Update Results'!$N10,'Step 2. Update Results'!$A$2:$M$41,9,FALSE)), "", VLOOKUP('Step 2. Update Results'!$N10,'Step 2. Update Results'!$A$2:$M$41,9,FALSE))=0,"",IF(ISERROR(VLOOKUP('Step 2. Update Results'!$N10,'Step 2. Update Results'!$A$2:$M$41,9,FALSE)), "", VLOOKUP('Step 2. Update Results'!$N10,'Step 2. Update Results'!$A$2:$M$41,9,FALSE)))</f>
        <v>1</v>
      </c>
      <c r="K21" s="67">
        <f>IF(IF(ISERROR(VLOOKUP('Step 2. Update Results'!$N10,'Step 2. Update Results'!$A$2:$M$41,10,FALSE)), "", VLOOKUP('Step 2. Update Results'!$N10,'Step 2. Update Results'!$A$2:$M$41,10,FALSE))=0,"",IF(ISERROR(VLOOKUP('Step 2. Update Results'!$N10,'Step 2. Update Results'!$A$2:$M$41,10,FALSE)), "", VLOOKUP('Step 2. Update Results'!$N10,'Step 2. Update Results'!$A$2:$M$41,10,FALSE)))</f>
        <v>2</v>
      </c>
      <c r="L21" s="67" t="str">
        <f>IF(IF(ISERROR(VLOOKUP('Step 2. Update Results'!$N10,'Step 2. Update Results'!$A$2:$M$41,11,FALSE)), "", VLOOKUP('Step 2. Update Results'!$N10,'Step 2. Update Results'!$A$2:$M$41,11,FALSE))=0,"",IF(ISERROR(VLOOKUP('Step 2. Update Results'!$N10,'Step 2. Update Results'!$A$2:$M$41,11,FALSE)), "", VLOOKUP('Step 2. Update Results'!$N10,'Step 2. Update Results'!$A$2:$M$41,11,FALSE)))</f>
        <v/>
      </c>
      <c r="M21" s="67" t="str">
        <f>IF(IF(ISERROR(VLOOKUP('Step 2. Update Results'!$N10,'Step 2. Update Results'!$A$2:$M$41,12,FALSE)), "", VLOOKUP('Step 2. Update Results'!$N10,'Step 2. Update Results'!$A$2:$M$41,12,FALSE))=0,"",IF(ISERROR(VLOOKUP('Step 2. Update Results'!$N10,'Step 2. Update Results'!$A$2:$M$41,12,FALSE)), "", VLOOKUP('Step 2. Update Results'!$N10,'Step 2. Update Results'!$A$2:$M$41,12,FALSE)))</f>
        <v/>
      </c>
    </row>
    <row r="22" spans="1:13" x14ac:dyDescent="0.25">
      <c r="A22" s="62">
        <f>IF($B22="","",IF($C22=$C21,$A21,'Step 2. Update Results'!N11))</f>
        <v>10</v>
      </c>
      <c r="B22" s="63" t="str">
        <f>IF(ISERROR(VLOOKUP('Step 2. Update Results'!$N11,'Step 2. Update Results'!$A$2:$M$41,2,FALSE)), "", VLOOKUP('Step 2. Update Results'!$N11,'Step 2. Update Results'!$A$2:$M$41,2,FALSE))</f>
        <v>Robert A</v>
      </c>
      <c r="C22" s="68">
        <f>IF(ISERROR(VLOOKUP('Step 2. Update Results'!$N11,'Step 2. Update Results'!$A$2:$M$41,13,FALSE)), "", VLOOKUP('Step 2. Update Results'!$N11,'Step 2. Update Results'!$A$2:$M$41,13,FALSE))</f>
        <v>5</v>
      </c>
      <c r="D22" s="64">
        <f>IF(IF(ISERROR(VLOOKUP('Step 2. Update Results'!$N11,'Step 2. Update Results'!$A$2:$M$41,3,FALSE)), "", VLOOKUP('Step 2. Update Results'!$N11,'Step 2. Update Results'!$A$2:$M$41,3,FALSE))=0,"",IF(ISERROR(VLOOKUP('Step 2. Update Results'!$N11,'Step 2. Update Results'!$A$2:$M$41,3,FALSE)), "", VLOOKUP('Step 2. Update Results'!$N11,'Step 2. Update Results'!$A$2:$M$41,3,FALSE)))</f>
        <v>5</v>
      </c>
      <c r="E22" s="64" t="str">
        <f>IF(IF(ISERROR(VLOOKUP('Step 2. Update Results'!$N11,'Step 2. Update Results'!$A$2:$M$41,4,FALSE)), "", VLOOKUP('Step 2. Update Results'!$N11,'Step 2. Update Results'!$A$2:$M$41,4,FALSE))=0,"",IF(ISERROR(VLOOKUP('Step 2. Update Results'!$N11,'Step 2. Update Results'!$A$2:$M$41,4,FALSE)), "", VLOOKUP('Step 2. Update Results'!$N11,'Step 2. Update Results'!$A$2:$M$41,4,FALSE)))</f>
        <v/>
      </c>
      <c r="F22" s="64" t="str">
        <f>IF(IF(ISERROR(VLOOKUP('Step 2. Update Results'!$N11,'Step 2. Update Results'!$A$2:$M$41,5,FALSE)), "", VLOOKUP('Step 2. Update Results'!$N11,'Step 2. Update Results'!$A$2:$M$41,5,FALSE))=0,"",IF(ISERROR(VLOOKUP('Step 2. Update Results'!$N11,'Step 2. Update Results'!$A$2:$M$41,5,FALSE)), "", VLOOKUP('Step 2. Update Results'!$N11,'Step 2. Update Results'!$A$2:$M$41,5,FALSE)))</f>
        <v/>
      </c>
      <c r="G22" s="64" t="str">
        <f>IF(IF(ISERROR(VLOOKUP('Step 2. Update Results'!$N11,'Step 2. Update Results'!$A$2:$M$41,6,FALSE)), "", VLOOKUP('Step 2. Update Results'!$N11,'Step 2. Update Results'!$A$2:$M$41,6,FALSE))=0,"",IF(ISERROR(VLOOKUP('Step 2. Update Results'!$N11,'Step 2. Update Results'!$A$2:$M$41,6,FALSE)), "", VLOOKUP('Step 2. Update Results'!$N11,'Step 2. Update Results'!$A$2:$M$41,6,FALSE)))</f>
        <v/>
      </c>
      <c r="H22" s="64" t="str">
        <f>IF(IF(ISERROR(VLOOKUP('Step 2. Update Results'!$N11,'Step 2. Update Results'!$A$2:$M$41,7,FALSE)), "", VLOOKUP('Step 2. Update Results'!$N11,'Step 2. Update Results'!$A$2:$M$41,7,FALSE))=0,"",IF(ISERROR(VLOOKUP('Step 2. Update Results'!$N11,'Step 2. Update Results'!$A$2:$M$41,7,FALSE)), "", VLOOKUP('Step 2. Update Results'!$N11,'Step 2. Update Results'!$A$2:$M$41,7,FALSE)))</f>
        <v/>
      </c>
      <c r="I22" s="64" t="str">
        <f>IF(IF(ISERROR(VLOOKUP('Step 2. Update Results'!$N11,'Step 2. Update Results'!$A$2:$M$41,8,FALSE)), "", VLOOKUP('Step 2. Update Results'!$N11,'Step 2. Update Results'!$A$2:$M$41,8,FALSE))=0,"",IF(ISERROR(VLOOKUP('Step 2. Update Results'!$N11,'Step 2. Update Results'!$A$2:$M$41,8,FALSE)), "", VLOOKUP('Step 2. Update Results'!$N11,'Step 2. Update Results'!$A$2:$M$41,8,FALSE)))</f>
        <v/>
      </c>
      <c r="J22" s="64" t="str">
        <f>IF(IF(ISERROR(VLOOKUP('Step 2. Update Results'!$N11,'Step 2. Update Results'!$A$2:$M$41,9,FALSE)), "", VLOOKUP('Step 2. Update Results'!$N11,'Step 2. Update Results'!$A$2:$M$41,9,FALSE))=0,"",IF(ISERROR(VLOOKUP('Step 2. Update Results'!$N11,'Step 2. Update Results'!$A$2:$M$41,9,FALSE)), "", VLOOKUP('Step 2. Update Results'!$N11,'Step 2. Update Results'!$A$2:$M$41,9,FALSE)))</f>
        <v/>
      </c>
      <c r="K22" s="64" t="str">
        <f>IF(IF(ISERROR(VLOOKUP('Step 2. Update Results'!$N11,'Step 2. Update Results'!$A$2:$M$41,10,FALSE)), "", VLOOKUP('Step 2. Update Results'!$N11,'Step 2. Update Results'!$A$2:$M$41,10,FALSE))=0,"",IF(ISERROR(VLOOKUP('Step 2. Update Results'!$N11,'Step 2. Update Results'!$A$2:$M$41,10,FALSE)), "", VLOOKUP('Step 2. Update Results'!$N11,'Step 2. Update Results'!$A$2:$M$41,10,FALSE)))</f>
        <v/>
      </c>
      <c r="L22" s="64" t="str">
        <f>IF(IF(ISERROR(VLOOKUP('Step 2. Update Results'!$N11,'Step 2. Update Results'!$A$2:$M$41,11,FALSE)), "", VLOOKUP('Step 2. Update Results'!$N11,'Step 2. Update Results'!$A$2:$M$41,11,FALSE))=0,"",IF(ISERROR(VLOOKUP('Step 2. Update Results'!$N11,'Step 2. Update Results'!$A$2:$M$41,11,FALSE)), "", VLOOKUP('Step 2. Update Results'!$N11,'Step 2. Update Results'!$A$2:$M$41,11,FALSE)))</f>
        <v/>
      </c>
      <c r="M22" s="64" t="str">
        <f>IF(IF(ISERROR(VLOOKUP('Step 2. Update Results'!$N11,'Step 2. Update Results'!$A$2:$M$41,12,FALSE)), "", VLOOKUP('Step 2. Update Results'!$N11,'Step 2. Update Results'!$A$2:$M$41,12,FALSE))=0,"",IF(ISERROR(VLOOKUP('Step 2. Update Results'!$N11,'Step 2. Update Results'!$A$2:$M$41,12,FALSE)), "", VLOOKUP('Step 2. Update Results'!$N11,'Step 2. Update Results'!$A$2:$M$41,12,FALSE)))</f>
        <v/>
      </c>
    </row>
    <row r="23" spans="1:13" x14ac:dyDescent="0.25">
      <c r="A23" s="65">
        <f>IF($B23="","",IF($C23=$C22,$A22,'Step 2. Update Results'!N12))</f>
        <v>10</v>
      </c>
      <c r="B23" s="66" t="str">
        <f>IF(ISERROR(VLOOKUP('Step 2. Update Results'!$N12,'Step 2. Update Results'!$A$2:$M$41,2,FALSE)), "", VLOOKUP('Step 2. Update Results'!$N12,'Step 2. Update Results'!$A$2:$M$41,2,FALSE))</f>
        <v>Geoff</v>
      </c>
      <c r="C23" s="68">
        <f>IF(ISERROR(VLOOKUP('Step 2. Update Results'!$N12,'Step 2. Update Results'!$A$2:$M$41,13,FALSE)), "", VLOOKUP('Step 2. Update Results'!$N12,'Step 2. Update Results'!$A$2:$M$41,13,FALSE))</f>
        <v>5</v>
      </c>
      <c r="D23" s="67">
        <f>IF(IF(ISERROR(VLOOKUP('Step 2. Update Results'!$N12,'Step 2. Update Results'!$A$2:$M$41,3,FALSE)), "", VLOOKUP('Step 2. Update Results'!$N12,'Step 2. Update Results'!$A$2:$M$41,3,FALSE))=0,"",IF(ISERROR(VLOOKUP('Step 2. Update Results'!$N12,'Step 2. Update Results'!$A$2:$M$41,3,FALSE)), "", VLOOKUP('Step 2. Update Results'!$N12,'Step 2. Update Results'!$A$2:$M$41,3,FALSE)))</f>
        <v>1</v>
      </c>
      <c r="E23" s="67">
        <f>IF(IF(ISERROR(VLOOKUP('Step 2. Update Results'!$N12,'Step 2. Update Results'!$A$2:$M$41,4,FALSE)), "", VLOOKUP('Step 2. Update Results'!$N12,'Step 2. Update Results'!$A$2:$M$41,4,FALSE))=0,"",IF(ISERROR(VLOOKUP('Step 2. Update Results'!$N12,'Step 2. Update Results'!$A$2:$M$41,4,FALSE)), "", VLOOKUP('Step 2. Update Results'!$N12,'Step 2. Update Results'!$A$2:$M$41,4,FALSE)))</f>
        <v>1</v>
      </c>
      <c r="F23" s="67">
        <f>IF(IF(ISERROR(VLOOKUP('Step 2. Update Results'!$N12,'Step 2. Update Results'!$A$2:$M$41,5,FALSE)), "", VLOOKUP('Step 2. Update Results'!$N12,'Step 2. Update Results'!$A$2:$M$41,5,FALSE))=0,"",IF(ISERROR(VLOOKUP('Step 2. Update Results'!$N12,'Step 2. Update Results'!$A$2:$M$41,5,FALSE)), "", VLOOKUP('Step 2. Update Results'!$N12,'Step 2. Update Results'!$A$2:$M$41,5,FALSE)))</f>
        <v>1</v>
      </c>
      <c r="G23" s="67">
        <f>IF(IF(ISERROR(VLOOKUP('Step 2. Update Results'!$N12,'Step 2. Update Results'!$A$2:$M$41,6,FALSE)), "", VLOOKUP('Step 2. Update Results'!$N12,'Step 2. Update Results'!$A$2:$M$41,6,FALSE))=0,"",IF(ISERROR(VLOOKUP('Step 2. Update Results'!$N12,'Step 2. Update Results'!$A$2:$M$41,6,FALSE)), "", VLOOKUP('Step 2. Update Results'!$N12,'Step 2. Update Results'!$A$2:$M$41,6,FALSE)))</f>
        <v>1</v>
      </c>
      <c r="H23" s="67">
        <f>IF(IF(ISERROR(VLOOKUP('Step 2. Update Results'!$N12,'Step 2. Update Results'!$A$2:$M$41,7,FALSE)), "", VLOOKUP('Step 2. Update Results'!$N12,'Step 2. Update Results'!$A$2:$M$41,7,FALSE))=0,"",IF(ISERROR(VLOOKUP('Step 2. Update Results'!$N12,'Step 2. Update Results'!$A$2:$M$41,7,FALSE)), "", VLOOKUP('Step 2. Update Results'!$N12,'Step 2. Update Results'!$A$2:$M$41,7,FALSE)))</f>
        <v>1</v>
      </c>
      <c r="I23" s="67" t="str">
        <f>IF(IF(ISERROR(VLOOKUP('Step 2. Update Results'!$N12,'Step 2. Update Results'!$A$2:$M$41,8,FALSE)), "", VLOOKUP('Step 2. Update Results'!$N12,'Step 2. Update Results'!$A$2:$M$41,8,FALSE))=0,"",IF(ISERROR(VLOOKUP('Step 2. Update Results'!$N12,'Step 2. Update Results'!$A$2:$M$41,8,FALSE)), "", VLOOKUP('Step 2. Update Results'!$N12,'Step 2. Update Results'!$A$2:$M$41,8,FALSE)))</f>
        <v/>
      </c>
      <c r="J23" s="67" t="str">
        <f>IF(IF(ISERROR(VLOOKUP('Step 2. Update Results'!$N12,'Step 2. Update Results'!$A$2:$M$41,9,FALSE)), "", VLOOKUP('Step 2. Update Results'!$N12,'Step 2. Update Results'!$A$2:$M$41,9,FALSE))=0,"",IF(ISERROR(VLOOKUP('Step 2. Update Results'!$N12,'Step 2. Update Results'!$A$2:$M$41,9,FALSE)), "", VLOOKUP('Step 2. Update Results'!$N12,'Step 2. Update Results'!$A$2:$M$41,9,FALSE)))</f>
        <v/>
      </c>
      <c r="K23" s="67" t="str">
        <f>IF(IF(ISERROR(VLOOKUP('Step 2. Update Results'!$N12,'Step 2. Update Results'!$A$2:$M$41,10,FALSE)), "", VLOOKUP('Step 2. Update Results'!$N12,'Step 2. Update Results'!$A$2:$M$41,10,FALSE))=0,"",IF(ISERROR(VLOOKUP('Step 2. Update Results'!$N12,'Step 2. Update Results'!$A$2:$M$41,10,FALSE)), "", VLOOKUP('Step 2. Update Results'!$N12,'Step 2. Update Results'!$A$2:$M$41,10,FALSE)))</f>
        <v/>
      </c>
      <c r="L23" s="67" t="str">
        <f>IF(IF(ISERROR(VLOOKUP('Step 2. Update Results'!$N12,'Step 2. Update Results'!$A$2:$M$41,11,FALSE)), "", VLOOKUP('Step 2. Update Results'!$N12,'Step 2. Update Results'!$A$2:$M$41,11,FALSE))=0,"",IF(ISERROR(VLOOKUP('Step 2. Update Results'!$N12,'Step 2. Update Results'!$A$2:$M$41,11,FALSE)), "", VLOOKUP('Step 2. Update Results'!$N12,'Step 2. Update Results'!$A$2:$M$41,11,FALSE)))</f>
        <v/>
      </c>
      <c r="M23" s="67">
        <f>IF(IF(ISERROR(VLOOKUP('Step 2. Update Results'!$N12,'Step 2. Update Results'!$A$2:$M$41,12,FALSE)), "", VLOOKUP('Step 2. Update Results'!$N12,'Step 2. Update Results'!$A$2:$M$41,12,FALSE))=0,"",IF(ISERROR(VLOOKUP('Step 2. Update Results'!$N12,'Step 2. Update Results'!$A$2:$M$41,12,FALSE)), "", VLOOKUP('Step 2. Update Results'!$N12,'Step 2. Update Results'!$A$2:$M$41,12,FALSE)))</f>
        <v>1</v>
      </c>
    </row>
    <row r="24" spans="1:13" x14ac:dyDescent="0.25">
      <c r="A24" s="62">
        <f>IF($B24="","",IF($C24=$C23,$A23,'Step 2. Update Results'!N13))</f>
        <v>13</v>
      </c>
      <c r="B24" s="63" t="str">
        <f>IF(ISERROR(VLOOKUP('Step 2. Update Results'!$N13,'Step 2. Update Results'!$A$2:$M$41,2,FALSE)), "", VLOOKUP('Step 2. Update Results'!$N13,'Step 2. Update Results'!$A$2:$M$41,2,FALSE))</f>
        <v>Amber</v>
      </c>
      <c r="C24" s="68">
        <f>IF(ISERROR(VLOOKUP('Step 2. Update Results'!$N13,'Step 2. Update Results'!$A$2:$M$41,13,FALSE)), "", VLOOKUP('Step 2. Update Results'!$N13,'Step 2. Update Results'!$A$2:$M$41,13,FALSE))</f>
        <v>4</v>
      </c>
      <c r="D24" s="64">
        <f>IF(IF(ISERROR(VLOOKUP('Step 2. Update Results'!$N13,'Step 2. Update Results'!$A$2:$M$41,3,FALSE)), "", VLOOKUP('Step 2. Update Results'!$N13,'Step 2. Update Results'!$A$2:$M$41,3,FALSE))=0,"",IF(ISERROR(VLOOKUP('Step 2. Update Results'!$N13,'Step 2. Update Results'!$A$2:$M$41,3,FALSE)), "", VLOOKUP('Step 2. Update Results'!$N13,'Step 2. Update Results'!$A$2:$M$41,3,FALSE)))</f>
        <v>2</v>
      </c>
      <c r="E24" s="64">
        <f>IF(IF(ISERROR(VLOOKUP('Step 2. Update Results'!$N13,'Step 2. Update Results'!$A$2:$M$41,4,FALSE)), "", VLOOKUP('Step 2. Update Results'!$N13,'Step 2. Update Results'!$A$2:$M$41,4,FALSE))=0,"",IF(ISERROR(VLOOKUP('Step 2. Update Results'!$N13,'Step 2. Update Results'!$A$2:$M$41,4,FALSE)), "", VLOOKUP('Step 2. Update Results'!$N13,'Step 2. Update Results'!$A$2:$M$41,4,FALSE)))</f>
        <v>1</v>
      </c>
      <c r="F24" s="64">
        <f>IF(IF(ISERROR(VLOOKUP('Step 2. Update Results'!$N13,'Step 2. Update Results'!$A$2:$M$41,5,FALSE)), "", VLOOKUP('Step 2. Update Results'!$N13,'Step 2. Update Results'!$A$2:$M$41,5,FALSE))=0,"",IF(ISERROR(VLOOKUP('Step 2. Update Results'!$N13,'Step 2. Update Results'!$A$2:$M$41,5,FALSE)), "", VLOOKUP('Step 2. Update Results'!$N13,'Step 2. Update Results'!$A$2:$M$41,5,FALSE)))</f>
        <v>1</v>
      </c>
      <c r="G24" s="64" t="str">
        <f>IF(IF(ISERROR(VLOOKUP('Step 2. Update Results'!$N13,'Step 2. Update Results'!$A$2:$M$41,6,FALSE)), "", VLOOKUP('Step 2. Update Results'!$N13,'Step 2. Update Results'!$A$2:$M$41,6,FALSE))=0,"",IF(ISERROR(VLOOKUP('Step 2. Update Results'!$N13,'Step 2. Update Results'!$A$2:$M$41,6,FALSE)), "", VLOOKUP('Step 2. Update Results'!$N13,'Step 2. Update Results'!$A$2:$M$41,6,FALSE)))</f>
        <v/>
      </c>
      <c r="H24" s="64" t="str">
        <f>IF(IF(ISERROR(VLOOKUP('Step 2. Update Results'!$N13,'Step 2. Update Results'!$A$2:$M$41,7,FALSE)), "", VLOOKUP('Step 2. Update Results'!$N13,'Step 2. Update Results'!$A$2:$M$41,7,FALSE))=0,"",IF(ISERROR(VLOOKUP('Step 2. Update Results'!$N13,'Step 2. Update Results'!$A$2:$M$41,7,FALSE)), "", VLOOKUP('Step 2. Update Results'!$N13,'Step 2. Update Results'!$A$2:$M$41,7,FALSE)))</f>
        <v/>
      </c>
      <c r="I24" s="64" t="str">
        <f>IF(IF(ISERROR(VLOOKUP('Step 2. Update Results'!$N13,'Step 2. Update Results'!$A$2:$M$41,8,FALSE)), "", VLOOKUP('Step 2. Update Results'!$N13,'Step 2. Update Results'!$A$2:$M$41,8,FALSE))=0,"",IF(ISERROR(VLOOKUP('Step 2. Update Results'!$N13,'Step 2. Update Results'!$A$2:$M$41,8,FALSE)), "", VLOOKUP('Step 2. Update Results'!$N13,'Step 2. Update Results'!$A$2:$M$41,8,FALSE)))</f>
        <v/>
      </c>
      <c r="J24" s="64" t="str">
        <f>IF(IF(ISERROR(VLOOKUP('Step 2. Update Results'!$N13,'Step 2. Update Results'!$A$2:$M$41,9,FALSE)), "", VLOOKUP('Step 2. Update Results'!$N13,'Step 2. Update Results'!$A$2:$M$41,9,FALSE))=0,"",IF(ISERROR(VLOOKUP('Step 2. Update Results'!$N13,'Step 2. Update Results'!$A$2:$M$41,9,FALSE)), "", VLOOKUP('Step 2. Update Results'!$N13,'Step 2. Update Results'!$A$2:$M$41,9,FALSE)))</f>
        <v/>
      </c>
      <c r="K24" s="64" t="str">
        <f>IF(IF(ISERROR(VLOOKUP('Step 2. Update Results'!$N13,'Step 2. Update Results'!$A$2:$M$41,10,FALSE)), "", VLOOKUP('Step 2. Update Results'!$N13,'Step 2. Update Results'!$A$2:$M$41,10,FALSE))=0,"",IF(ISERROR(VLOOKUP('Step 2. Update Results'!$N13,'Step 2. Update Results'!$A$2:$M$41,10,FALSE)), "", VLOOKUP('Step 2. Update Results'!$N13,'Step 2. Update Results'!$A$2:$M$41,10,FALSE)))</f>
        <v/>
      </c>
      <c r="L24" s="64" t="str">
        <f>IF(IF(ISERROR(VLOOKUP('Step 2. Update Results'!$N13,'Step 2. Update Results'!$A$2:$M$41,11,FALSE)), "", VLOOKUP('Step 2. Update Results'!$N13,'Step 2. Update Results'!$A$2:$M$41,11,FALSE))=0,"",IF(ISERROR(VLOOKUP('Step 2. Update Results'!$N13,'Step 2. Update Results'!$A$2:$M$41,11,FALSE)), "", VLOOKUP('Step 2. Update Results'!$N13,'Step 2. Update Results'!$A$2:$M$41,11,FALSE)))</f>
        <v/>
      </c>
      <c r="M24" s="64" t="str">
        <f>IF(IF(ISERROR(VLOOKUP('Step 2. Update Results'!$N13,'Step 2. Update Results'!$A$2:$M$41,12,FALSE)), "", VLOOKUP('Step 2. Update Results'!$N13,'Step 2. Update Results'!$A$2:$M$41,12,FALSE))=0,"",IF(ISERROR(VLOOKUP('Step 2. Update Results'!$N13,'Step 2. Update Results'!$A$2:$M$41,12,FALSE)), "", VLOOKUP('Step 2. Update Results'!$N13,'Step 2. Update Results'!$A$2:$M$41,12,FALSE)))</f>
        <v/>
      </c>
    </row>
    <row r="25" spans="1:13" x14ac:dyDescent="0.25">
      <c r="A25" s="65">
        <f>IF($B25="","",IF($C25=$C24,$A24,'Step 2. Update Results'!N14))</f>
        <v>13</v>
      </c>
      <c r="B25" s="66" t="str">
        <f>IF(ISERROR(VLOOKUP('Step 2. Update Results'!$N14,'Step 2. Update Results'!$A$2:$M$41,2,FALSE)), "", VLOOKUP('Step 2. Update Results'!$N14,'Step 2. Update Results'!$A$2:$M$41,2,FALSE))</f>
        <v>Alana</v>
      </c>
      <c r="C25" s="68">
        <f>IF(ISERROR(VLOOKUP('Step 2. Update Results'!$N14,'Step 2. Update Results'!$A$2:$M$41,13,FALSE)), "", VLOOKUP('Step 2. Update Results'!$N14,'Step 2. Update Results'!$A$2:$M$41,13,FALSE))</f>
        <v>4</v>
      </c>
      <c r="D25" s="67" t="str">
        <f>IF(IF(ISERROR(VLOOKUP('Step 2. Update Results'!$N14,'Step 2. Update Results'!$A$2:$M$41,3,FALSE)), "", VLOOKUP('Step 2. Update Results'!$N14,'Step 2. Update Results'!$A$2:$M$41,3,FALSE))=0,"",IF(ISERROR(VLOOKUP('Step 2. Update Results'!$N14,'Step 2. Update Results'!$A$2:$M$41,3,FALSE)), "", VLOOKUP('Step 2. Update Results'!$N14,'Step 2. Update Results'!$A$2:$M$41,3,FALSE)))</f>
        <v/>
      </c>
      <c r="E25" s="67" t="str">
        <f>IF(IF(ISERROR(VLOOKUP('Step 2. Update Results'!$N14,'Step 2. Update Results'!$A$2:$M$41,4,FALSE)), "", VLOOKUP('Step 2. Update Results'!$N14,'Step 2. Update Results'!$A$2:$M$41,4,FALSE))=0,"",IF(ISERROR(VLOOKUP('Step 2. Update Results'!$N14,'Step 2. Update Results'!$A$2:$M$41,4,FALSE)), "", VLOOKUP('Step 2. Update Results'!$N14,'Step 2. Update Results'!$A$2:$M$41,4,FALSE)))</f>
        <v/>
      </c>
      <c r="F25" s="67">
        <f>IF(IF(ISERROR(VLOOKUP('Step 2. Update Results'!$N14,'Step 2. Update Results'!$A$2:$M$41,5,FALSE)), "", VLOOKUP('Step 2. Update Results'!$N14,'Step 2. Update Results'!$A$2:$M$41,5,FALSE))=0,"",IF(ISERROR(VLOOKUP('Step 2. Update Results'!$N14,'Step 2. Update Results'!$A$2:$M$41,5,FALSE)), "", VLOOKUP('Step 2. Update Results'!$N14,'Step 2. Update Results'!$A$2:$M$41,5,FALSE)))</f>
        <v>4</v>
      </c>
      <c r="G25" s="67" t="str">
        <f>IF(IF(ISERROR(VLOOKUP('Step 2. Update Results'!$N14,'Step 2. Update Results'!$A$2:$M$41,6,FALSE)), "", VLOOKUP('Step 2. Update Results'!$N14,'Step 2. Update Results'!$A$2:$M$41,6,FALSE))=0,"",IF(ISERROR(VLOOKUP('Step 2. Update Results'!$N14,'Step 2. Update Results'!$A$2:$M$41,6,FALSE)), "", VLOOKUP('Step 2. Update Results'!$N14,'Step 2. Update Results'!$A$2:$M$41,6,FALSE)))</f>
        <v/>
      </c>
      <c r="H25" s="67" t="str">
        <f>IF(IF(ISERROR(VLOOKUP('Step 2. Update Results'!$N14,'Step 2. Update Results'!$A$2:$M$41,7,FALSE)), "", VLOOKUP('Step 2. Update Results'!$N14,'Step 2. Update Results'!$A$2:$M$41,7,FALSE))=0,"",IF(ISERROR(VLOOKUP('Step 2. Update Results'!$N14,'Step 2. Update Results'!$A$2:$M$41,7,FALSE)), "", VLOOKUP('Step 2. Update Results'!$N14,'Step 2. Update Results'!$A$2:$M$41,7,FALSE)))</f>
        <v/>
      </c>
      <c r="I25" s="67" t="str">
        <f>IF(IF(ISERROR(VLOOKUP('Step 2. Update Results'!$N14,'Step 2. Update Results'!$A$2:$M$41,8,FALSE)), "", VLOOKUP('Step 2. Update Results'!$N14,'Step 2. Update Results'!$A$2:$M$41,8,FALSE))=0,"",IF(ISERROR(VLOOKUP('Step 2. Update Results'!$N14,'Step 2. Update Results'!$A$2:$M$41,8,FALSE)), "", VLOOKUP('Step 2. Update Results'!$N14,'Step 2. Update Results'!$A$2:$M$41,8,FALSE)))</f>
        <v/>
      </c>
      <c r="J25" s="67" t="str">
        <f>IF(IF(ISERROR(VLOOKUP('Step 2. Update Results'!$N14,'Step 2. Update Results'!$A$2:$M$41,9,FALSE)), "", VLOOKUP('Step 2. Update Results'!$N14,'Step 2. Update Results'!$A$2:$M$41,9,FALSE))=0,"",IF(ISERROR(VLOOKUP('Step 2. Update Results'!$N14,'Step 2. Update Results'!$A$2:$M$41,9,FALSE)), "", VLOOKUP('Step 2. Update Results'!$N14,'Step 2. Update Results'!$A$2:$M$41,9,FALSE)))</f>
        <v/>
      </c>
      <c r="K25" s="67" t="str">
        <f>IF(IF(ISERROR(VLOOKUP('Step 2. Update Results'!$N14,'Step 2. Update Results'!$A$2:$M$41,10,FALSE)), "", VLOOKUP('Step 2. Update Results'!$N14,'Step 2. Update Results'!$A$2:$M$41,10,FALSE))=0,"",IF(ISERROR(VLOOKUP('Step 2. Update Results'!$N14,'Step 2. Update Results'!$A$2:$M$41,10,FALSE)), "", VLOOKUP('Step 2. Update Results'!$N14,'Step 2. Update Results'!$A$2:$M$41,10,FALSE)))</f>
        <v/>
      </c>
      <c r="L25" s="67" t="str">
        <f>IF(IF(ISERROR(VLOOKUP('Step 2. Update Results'!$N14,'Step 2. Update Results'!$A$2:$M$41,11,FALSE)), "", VLOOKUP('Step 2. Update Results'!$N14,'Step 2. Update Results'!$A$2:$M$41,11,FALSE))=0,"",IF(ISERROR(VLOOKUP('Step 2. Update Results'!$N14,'Step 2. Update Results'!$A$2:$M$41,11,FALSE)), "", VLOOKUP('Step 2. Update Results'!$N14,'Step 2. Update Results'!$A$2:$M$41,11,FALSE)))</f>
        <v/>
      </c>
      <c r="M25" s="67" t="str">
        <f>IF(IF(ISERROR(VLOOKUP('Step 2. Update Results'!$N14,'Step 2. Update Results'!$A$2:$M$41,12,FALSE)), "", VLOOKUP('Step 2. Update Results'!$N14,'Step 2. Update Results'!$A$2:$M$41,12,FALSE))=0,"",IF(ISERROR(VLOOKUP('Step 2. Update Results'!$N14,'Step 2. Update Results'!$A$2:$M$41,12,FALSE)), "", VLOOKUP('Step 2. Update Results'!$N14,'Step 2. Update Results'!$A$2:$M$41,12,FALSE)))</f>
        <v/>
      </c>
    </row>
    <row r="26" spans="1:13" x14ac:dyDescent="0.25">
      <c r="A26" s="62">
        <f>IF($B26="","",IF($C26=$C25,$A25,'Step 2. Update Results'!N15))</f>
        <v>15</v>
      </c>
      <c r="B26" s="63" t="str">
        <f>IF(ISERROR(VLOOKUP('Step 2. Update Results'!$N15,'Step 2. Update Results'!$A$2:$M$41,2,FALSE)), "", VLOOKUP('Step 2. Update Results'!$N15,'Step 2. Update Results'!$A$2:$M$41,2,FALSE))</f>
        <v>Jacob</v>
      </c>
      <c r="C26" s="68">
        <f>IF(ISERROR(VLOOKUP('Step 2. Update Results'!$N15,'Step 2. Update Results'!$A$2:$M$41,13,FALSE)), "", VLOOKUP('Step 2. Update Results'!$N15,'Step 2. Update Results'!$A$2:$M$41,13,FALSE))</f>
        <v>3</v>
      </c>
      <c r="D26" s="64" t="str">
        <f>IF(IF(ISERROR(VLOOKUP('Step 2. Update Results'!$N15,'Step 2. Update Results'!$A$2:$M$41,3,FALSE)), "", VLOOKUP('Step 2. Update Results'!$N15,'Step 2. Update Results'!$A$2:$M$41,3,FALSE))=0,"",IF(ISERROR(VLOOKUP('Step 2. Update Results'!$N15,'Step 2. Update Results'!$A$2:$M$41,3,FALSE)), "", VLOOKUP('Step 2. Update Results'!$N15,'Step 2. Update Results'!$A$2:$M$41,3,FALSE)))</f>
        <v/>
      </c>
      <c r="E26" s="64" t="str">
        <f>IF(IF(ISERROR(VLOOKUP('Step 2. Update Results'!$N15,'Step 2. Update Results'!$A$2:$M$41,4,FALSE)), "", VLOOKUP('Step 2. Update Results'!$N15,'Step 2. Update Results'!$A$2:$M$41,4,FALSE))=0,"",IF(ISERROR(VLOOKUP('Step 2. Update Results'!$N15,'Step 2. Update Results'!$A$2:$M$41,4,FALSE)), "", VLOOKUP('Step 2. Update Results'!$N15,'Step 2. Update Results'!$A$2:$M$41,4,FALSE)))</f>
        <v/>
      </c>
      <c r="F26" s="64" t="str">
        <f>IF(IF(ISERROR(VLOOKUP('Step 2. Update Results'!$N15,'Step 2. Update Results'!$A$2:$M$41,5,FALSE)), "", VLOOKUP('Step 2. Update Results'!$N15,'Step 2. Update Results'!$A$2:$M$41,5,FALSE))=0,"",IF(ISERROR(VLOOKUP('Step 2. Update Results'!$N15,'Step 2. Update Results'!$A$2:$M$41,5,FALSE)), "", VLOOKUP('Step 2. Update Results'!$N15,'Step 2. Update Results'!$A$2:$M$41,5,FALSE)))</f>
        <v/>
      </c>
      <c r="G26" s="64" t="str">
        <f>IF(IF(ISERROR(VLOOKUP('Step 2. Update Results'!$N15,'Step 2. Update Results'!$A$2:$M$41,6,FALSE)), "", VLOOKUP('Step 2. Update Results'!$N15,'Step 2. Update Results'!$A$2:$M$41,6,FALSE))=0,"",IF(ISERROR(VLOOKUP('Step 2. Update Results'!$N15,'Step 2. Update Results'!$A$2:$M$41,6,FALSE)), "", VLOOKUP('Step 2. Update Results'!$N15,'Step 2. Update Results'!$A$2:$M$41,6,FALSE)))</f>
        <v/>
      </c>
      <c r="H26" s="64" t="str">
        <f>IF(IF(ISERROR(VLOOKUP('Step 2. Update Results'!$N15,'Step 2. Update Results'!$A$2:$M$41,7,FALSE)), "", VLOOKUP('Step 2. Update Results'!$N15,'Step 2. Update Results'!$A$2:$M$41,7,FALSE))=0,"",IF(ISERROR(VLOOKUP('Step 2. Update Results'!$N15,'Step 2. Update Results'!$A$2:$M$41,7,FALSE)), "", VLOOKUP('Step 2. Update Results'!$N15,'Step 2. Update Results'!$A$2:$M$41,7,FALSE)))</f>
        <v/>
      </c>
      <c r="I26" s="64">
        <f>IF(IF(ISERROR(VLOOKUP('Step 2. Update Results'!$N15,'Step 2. Update Results'!$A$2:$M$41,8,FALSE)), "", VLOOKUP('Step 2. Update Results'!$N15,'Step 2. Update Results'!$A$2:$M$41,8,FALSE))=0,"",IF(ISERROR(VLOOKUP('Step 2. Update Results'!$N15,'Step 2. Update Results'!$A$2:$M$41,8,FALSE)), "", VLOOKUP('Step 2. Update Results'!$N15,'Step 2. Update Results'!$A$2:$M$41,8,FALSE)))</f>
        <v>1</v>
      </c>
      <c r="J26" s="64">
        <f>IF(IF(ISERROR(VLOOKUP('Step 2. Update Results'!$N15,'Step 2. Update Results'!$A$2:$M$41,9,FALSE)), "", VLOOKUP('Step 2. Update Results'!$N15,'Step 2. Update Results'!$A$2:$M$41,9,FALSE))=0,"",IF(ISERROR(VLOOKUP('Step 2. Update Results'!$N15,'Step 2. Update Results'!$A$2:$M$41,9,FALSE)), "", VLOOKUP('Step 2. Update Results'!$N15,'Step 2. Update Results'!$A$2:$M$41,9,FALSE)))</f>
        <v>1</v>
      </c>
      <c r="K26" s="64" t="str">
        <f>IF(IF(ISERROR(VLOOKUP('Step 2. Update Results'!$N15,'Step 2. Update Results'!$A$2:$M$41,10,FALSE)), "", VLOOKUP('Step 2. Update Results'!$N15,'Step 2. Update Results'!$A$2:$M$41,10,FALSE))=0,"",IF(ISERROR(VLOOKUP('Step 2. Update Results'!$N15,'Step 2. Update Results'!$A$2:$M$41,10,FALSE)), "", VLOOKUP('Step 2. Update Results'!$N15,'Step 2. Update Results'!$A$2:$M$41,10,FALSE)))</f>
        <v/>
      </c>
      <c r="L26" s="64">
        <f>IF(IF(ISERROR(VLOOKUP('Step 2. Update Results'!$N15,'Step 2. Update Results'!$A$2:$M$41,11,FALSE)), "", VLOOKUP('Step 2. Update Results'!$N15,'Step 2. Update Results'!$A$2:$M$41,11,FALSE))=0,"",IF(ISERROR(VLOOKUP('Step 2. Update Results'!$N15,'Step 2. Update Results'!$A$2:$M$41,11,FALSE)), "", VLOOKUP('Step 2. Update Results'!$N15,'Step 2. Update Results'!$A$2:$M$41,11,FALSE)))</f>
        <v>1</v>
      </c>
      <c r="M26" s="64" t="str">
        <f>IF(IF(ISERROR(VLOOKUP('Step 2. Update Results'!$N15,'Step 2. Update Results'!$A$2:$M$41,12,FALSE)), "", VLOOKUP('Step 2. Update Results'!$N15,'Step 2. Update Results'!$A$2:$M$41,12,FALSE))=0,"",IF(ISERROR(VLOOKUP('Step 2. Update Results'!$N15,'Step 2. Update Results'!$A$2:$M$41,12,FALSE)), "", VLOOKUP('Step 2. Update Results'!$N15,'Step 2. Update Results'!$A$2:$M$41,12,FALSE)))</f>
        <v/>
      </c>
    </row>
    <row r="27" spans="1:13" x14ac:dyDescent="0.25">
      <c r="A27" s="65">
        <f>IF($B27="","",IF($C27=$C26,$A26,'Step 2. Update Results'!N16))</f>
        <v>16</v>
      </c>
      <c r="B27" s="66" t="str">
        <f>IF(ISERROR(VLOOKUP('Step 2. Update Results'!$N16,'Step 2. Update Results'!$A$2:$M$41,2,FALSE)), "", VLOOKUP('Step 2. Update Results'!$N16,'Step 2. Update Results'!$A$2:$M$41,2,FALSE))</f>
        <v>Shaun</v>
      </c>
      <c r="C27" s="68">
        <f>IF(ISERROR(VLOOKUP('Step 2. Update Results'!$N16,'Step 2. Update Results'!$A$2:$M$41,13,FALSE)), "", VLOOKUP('Step 2. Update Results'!$N16,'Step 2. Update Results'!$A$2:$M$41,13,FALSE))</f>
        <v>1</v>
      </c>
      <c r="D27" s="67" t="str">
        <f>IF(IF(ISERROR(VLOOKUP('Step 2. Update Results'!$N16,'Step 2. Update Results'!$A$2:$M$41,3,FALSE)), "", VLOOKUP('Step 2. Update Results'!$N16,'Step 2. Update Results'!$A$2:$M$41,3,FALSE))=0,"",IF(ISERROR(VLOOKUP('Step 2. Update Results'!$N16,'Step 2. Update Results'!$A$2:$M$41,3,FALSE)), "", VLOOKUP('Step 2. Update Results'!$N16,'Step 2. Update Results'!$A$2:$M$41,3,FALSE)))</f>
        <v/>
      </c>
      <c r="E27" s="67">
        <f>IF(IF(ISERROR(VLOOKUP('Step 2. Update Results'!$N16,'Step 2. Update Results'!$A$2:$M$41,4,FALSE)), "", VLOOKUP('Step 2. Update Results'!$N16,'Step 2. Update Results'!$A$2:$M$41,4,FALSE))=0,"",IF(ISERROR(VLOOKUP('Step 2. Update Results'!$N16,'Step 2. Update Results'!$A$2:$M$41,4,FALSE)), "", VLOOKUP('Step 2. Update Results'!$N16,'Step 2. Update Results'!$A$2:$M$41,4,FALSE)))</f>
        <v>1</v>
      </c>
      <c r="F27" s="67" t="str">
        <f>IF(IF(ISERROR(VLOOKUP('Step 2. Update Results'!$N16,'Step 2. Update Results'!$A$2:$M$41,5,FALSE)), "", VLOOKUP('Step 2. Update Results'!$N16,'Step 2. Update Results'!$A$2:$M$41,5,FALSE))=0,"",IF(ISERROR(VLOOKUP('Step 2. Update Results'!$N16,'Step 2. Update Results'!$A$2:$M$41,5,FALSE)), "", VLOOKUP('Step 2. Update Results'!$N16,'Step 2. Update Results'!$A$2:$M$41,5,FALSE)))</f>
        <v/>
      </c>
      <c r="G27" s="67" t="str">
        <f>IF(IF(ISERROR(VLOOKUP('Step 2. Update Results'!$N16,'Step 2. Update Results'!$A$2:$M$41,6,FALSE)), "", VLOOKUP('Step 2. Update Results'!$N16,'Step 2. Update Results'!$A$2:$M$41,6,FALSE))=0,"",IF(ISERROR(VLOOKUP('Step 2. Update Results'!$N16,'Step 2. Update Results'!$A$2:$M$41,6,FALSE)), "", VLOOKUP('Step 2. Update Results'!$N16,'Step 2. Update Results'!$A$2:$M$41,6,FALSE)))</f>
        <v/>
      </c>
      <c r="H27" s="67" t="str">
        <f>IF(IF(ISERROR(VLOOKUP('Step 2. Update Results'!$N16,'Step 2. Update Results'!$A$2:$M$41,7,FALSE)), "", VLOOKUP('Step 2. Update Results'!$N16,'Step 2. Update Results'!$A$2:$M$41,7,FALSE))=0,"",IF(ISERROR(VLOOKUP('Step 2. Update Results'!$N16,'Step 2. Update Results'!$A$2:$M$41,7,FALSE)), "", VLOOKUP('Step 2. Update Results'!$N16,'Step 2. Update Results'!$A$2:$M$41,7,FALSE)))</f>
        <v/>
      </c>
      <c r="I27" s="67" t="str">
        <f>IF(IF(ISERROR(VLOOKUP('Step 2. Update Results'!$N16,'Step 2. Update Results'!$A$2:$M$41,8,FALSE)), "", VLOOKUP('Step 2. Update Results'!$N16,'Step 2. Update Results'!$A$2:$M$41,8,FALSE))=0,"",IF(ISERROR(VLOOKUP('Step 2. Update Results'!$N16,'Step 2. Update Results'!$A$2:$M$41,8,FALSE)), "", VLOOKUP('Step 2. Update Results'!$N16,'Step 2. Update Results'!$A$2:$M$41,8,FALSE)))</f>
        <v/>
      </c>
      <c r="J27" s="67" t="str">
        <f>IF(IF(ISERROR(VLOOKUP('Step 2. Update Results'!$N16,'Step 2. Update Results'!$A$2:$M$41,9,FALSE)), "", VLOOKUP('Step 2. Update Results'!$N16,'Step 2. Update Results'!$A$2:$M$41,9,FALSE))=0,"",IF(ISERROR(VLOOKUP('Step 2. Update Results'!$N16,'Step 2. Update Results'!$A$2:$M$41,9,FALSE)), "", VLOOKUP('Step 2. Update Results'!$N16,'Step 2. Update Results'!$A$2:$M$41,9,FALSE)))</f>
        <v/>
      </c>
      <c r="K27" s="67" t="str">
        <f>IF(IF(ISERROR(VLOOKUP('Step 2. Update Results'!$N16,'Step 2. Update Results'!$A$2:$M$41,10,FALSE)), "", VLOOKUP('Step 2. Update Results'!$N16,'Step 2. Update Results'!$A$2:$M$41,10,FALSE))=0,"",IF(ISERROR(VLOOKUP('Step 2. Update Results'!$N16,'Step 2. Update Results'!$A$2:$M$41,10,FALSE)), "", VLOOKUP('Step 2. Update Results'!$N16,'Step 2. Update Results'!$A$2:$M$41,10,FALSE)))</f>
        <v/>
      </c>
      <c r="L27" s="67" t="str">
        <f>IF(IF(ISERROR(VLOOKUP('Step 2. Update Results'!$N16,'Step 2. Update Results'!$A$2:$M$41,11,FALSE)), "", VLOOKUP('Step 2. Update Results'!$N16,'Step 2. Update Results'!$A$2:$M$41,11,FALSE))=0,"",IF(ISERROR(VLOOKUP('Step 2. Update Results'!$N16,'Step 2. Update Results'!$A$2:$M$41,11,FALSE)), "", VLOOKUP('Step 2. Update Results'!$N16,'Step 2. Update Results'!$A$2:$M$41,11,FALSE)))</f>
        <v/>
      </c>
      <c r="M27" s="67" t="str">
        <f>IF(IF(ISERROR(VLOOKUP('Step 2. Update Results'!$N16,'Step 2. Update Results'!$A$2:$M$41,12,FALSE)), "", VLOOKUP('Step 2. Update Results'!$N16,'Step 2. Update Results'!$A$2:$M$41,12,FALSE))=0,"",IF(ISERROR(VLOOKUP('Step 2. Update Results'!$N16,'Step 2. Update Results'!$A$2:$M$41,12,FALSE)), "", VLOOKUP('Step 2. Update Results'!$N16,'Step 2. Update Results'!$A$2:$M$41,12,FALSE)))</f>
        <v/>
      </c>
    </row>
    <row r="28" spans="1:13" x14ac:dyDescent="0.25">
      <c r="A28" s="62">
        <f>IF($B28="","",IF($C28=$C27,$A27,'Step 2. Update Results'!N17))</f>
        <v>16</v>
      </c>
      <c r="B28" s="63" t="str">
        <f>IF(ISERROR(VLOOKUP('Step 2. Update Results'!$N17,'Step 2. Update Results'!$A$2:$M$41,2,FALSE)), "", VLOOKUP('Step 2. Update Results'!$N17,'Step 2. Update Results'!$A$2:$M$41,2,FALSE))</f>
        <v>Ali</v>
      </c>
      <c r="C28" s="68">
        <f>IF(ISERROR(VLOOKUP('Step 2. Update Results'!$N17,'Step 2. Update Results'!$A$2:$M$41,13,FALSE)), "", VLOOKUP('Step 2. Update Results'!$N17,'Step 2. Update Results'!$A$2:$M$41,13,FALSE))</f>
        <v>1</v>
      </c>
      <c r="D28" s="64">
        <f>IF(IF(ISERROR(VLOOKUP('Step 2. Update Results'!$N17,'Step 2. Update Results'!$A$2:$M$41,3,FALSE)), "", VLOOKUP('Step 2. Update Results'!$N17,'Step 2. Update Results'!$A$2:$M$41,3,FALSE))=0,"",IF(ISERROR(VLOOKUP('Step 2. Update Results'!$N17,'Step 2. Update Results'!$A$2:$M$41,3,FALSE)), "", VLOOKUP('Step 2. Update Results'!$N17,'Step 2. Update Results'!$A$2:$M$41,3,FALSE)))</f>
        <v>1</v>
      </c>
      <c r="E28" s="64" t="str">
        <f>IF(IF(ISERROR(VLOOKUP('Step 2. Update Results'!$N17,'Step 2. Update Results'!$A$2:$M$41,4,FALSE)), "", VLOOKUP('Step 2. Update Results'!$N17,'Step 2. Update Results'!$A$2:$M$41,4,FALSE))=0,"",IF(ISERROR(VLOOKUP('Step 2. Update Results'!$N17,'Step 2. Update Results'!$A$2:$M$41,4,FALSE)), "", VLOOKUP('Step 2. Update Results'!$N17,'Step 2. Update Results'!$A$2:$M$41,4,FALSE)))</f>
        <v/>
      </c>
      <c r="F28" s="64" t="str">
        <f>IF(IF(ISERROR(VLOOKUP('Step 2. Update Results'!$N17,'Step 2. Update Results'!$A$2:$M$41,5,FALSE)), "", VLOOKUP('Step 2. Update Results'!$N17,'Step 2. Update Results'!$A$2:$M$41,5,FALSE))=0,"",IF(ISERROR(VLOOKUP('Step 2. Update Results'!$N17,'Step 2. Update Results'!$A$2:$M$41,5,FALSE)), "", VLOOKUP('Step 2. Update Results'!$N17,'Step 2. Update Results'!$A$2:$M$41,5,FALSE)))</f>
        <v/>
      </c>
      <c r="G28" s="64" t="str">
        <f>IF(IF(ISERROR(VLOOKUP('Step 2. Update Results'!$N17,'Step 2. Update Results'!$A$2:$M$41,6,FALSE)), "", VLOOKUP('Step 2. Update Results'!$N17,'Step 2. Update Results'!$A$2:$M$41,6,FALSE))=0,"",IF(ISERROR(VLOOKUP('Step 2. Update Results'!$N17,'Step 2. Update Results'!$A$2:$M$41,6,FALSE)), "", VLOOKUP('Step 2. Update Results'!$N17,'Step 2. Update Results'!$A$2:$M$41,6,FALSE)))</f>
        <v/>
      </c>
      <c r="H28" s="64" t="str">
        <f>IF(IF(ISERROR(VLOOKUP('Step 2. Update Results'!$N17,'Step 2. Update Results'!$A$2:$M$41,7,FALSE)), "", VLOOKUP('Step 2. Update Results'!$N17,'Step 2. Update Results'!$A$2:$M$41,7,FALSE))=0,"",IF(ISERROR(VLOOKUP('Step 2. Update Results'!$N17,'Step 2. Update Results'!$A$2:$M$41,7,FALSE)), "", VLOOKUP('Step 2. Update Results'!$N17,'Step 2. Update Results'!$A$2:$M$41,7,FALSE)))</f>
        <v/>
      </c>
      <c r="I28" s="64" t="str">
        <f>IF(IF(ISERROR(VLOOKUP('Step 2. Update Results'!$N17,'Step 2. Update Results'!$A$2:$M$41,8,FALSE)), "", VLOOKUP('Step 2. Update Results'!$N17,'Step 2. Update Results'!$A$2:$M$41,8,FALSE))=0,"",IF(ISERROR(VLOOKUP('Step 2. Update Results'!$N17,'Step 2. Update Results'!$A$2:$M$41,8,FALSE)), "", VLOOKUP('Step 2. Update Results'!$N17,'Step 2. Update Results'!$A$2:$M$41,8,FALSE)))</f>
        <v/>
      </c>
      <c r="J28" s="64" t="str">
        <f>IF(IF(ISERROR(VLOOKUP('Step 2. Update Results'!$N17,'Step 2. Update Results'!$A$2:$M$41,9,FALSE)), "", VLOOKUP('Step 2. Update Results'!$N17,'Step 2. Update Results'!$A$2:$M$41,9,FALSE))=0,"",IF(ISERROR(VLOOKUP('Step 2. Update Results'!$N17,'Step 2. Update Results'!$A$2:$M$41,9,FALSE)), "", VLOOKUP('Step 2. Update Results'!$N17,'Step 2. Update Results'!$A$2:$M$41,9,FALSE)))</f>
        <v/>
      </c>
      <c r="K28" s="64" t="str">
        <f>IF(IF(ISERROR(VLOOKUP('Step 2. Update Results'!$N17,'Step 2. Update Results'!$A$2:$M$41,10,FALSE)), "", VLOOKUP('Step 2. Update Results'!$N17,'Step 2. Update Results'!$A$2:$M$41,10,FALSE))=0,"",IF(ISERROR(VLOOKUP('Step 2. Update Results'!$N17,'Step 2. Update Results'!$A$2:$M$41,10,FALSE)), "", VLOOKUP('Step 2. Update Results'!$N17,'Step 2. Update Results'!$A$2:$M$41,10,FALSE)))</f>
        <v/>
      </c>
      <c r="L28" s="64" t="str">
        <f>IF(IF(ISERROR(VLOOKUP('Step 2. Update Results'!$N17,'Step 2. Update Results'!$A$2:$M$41,11,FALSE)), "", VLOOKUP('Step 2. Update Results'!$N17,'Step 2. Update Results'!$A$2:$M$41,11,FALSE))=0,"",IF(ISERROR(VLOOKUP('Step 2. Update Results'!$N17,'Step 2. Update Results'!$A$2:$M$41,11,FALSE)), "", VLOOKUP('Step 2. Update Results'!$N17,'Step 2. Update Results'!$A$2:$M$41,11,FALSE)))</f>
        <v/>
      </c>
      <c r="M28" s="64" t="str">
        <f>IF(IF(ISERROR(VLOOKUP('Step 2. Update Results'!$N17,'Step 2. Update Results'!$A$2:$M$41,12,FALSE)), "", VLOOKUP('Step 2. Update Results'!$N17,'Step 2. Update Results'!$A$2:$M$41,12,FALSE))=0,"",IF(ISERROR(VLOOKUP('Step 2. Update Results'!$N17,'Step 2. Update Results'!$A$2:$M$41,12,FALSE)), "", VLOOKUP('Step 2. Update Results'!$N17,'Step 2. Update Results'!$A$2:$M$41,12,FALSE)))</f>
        <v/>
      </c>
    </row>
    <row r="29" spans="1:13" x14ac:dyDescent="0.25">
      <c r="A29" s="65">
        <f>IF($B29="","",IF($C29=$C28,$A28,'Step 2. Update Results'!N18))</f>
        <v>16</v>
      </c>
      <c r="B29" s="66" t="str">
        <f>IF(ISERROR(VLOOKUP('Step 2. Update Results'!$N18,'Step 2. Update Results'!$A$2:$M$41,2,FALSE)), "", VLOOKUP('Step 2. Update Results'!$N18,'Step 2. Update Results'!$A$2:$M$41,2,FALSE))</f>
        <v>Allan</v>
      </c>
      <c r="C29" s="68">
        <f>IF(ISERROR(VLOOKUP('Step 2. Update Results'!$N18,'Step 2. Update Results'!$A$2:$M$41,13,FALSE)), "", VLOOKUP('Step 2. Update Results'!$N18,'Step 2. Update Results'!$A$2:$M$41,13,FALSE))</f>
        <v>1</v>
      </c>
      <c r="D29" s="67" t="str">
        <f>IF(IF(ISERROR(VLOOKUP('Step 2. Update Results'!$N18,'Step 2. Update Results'!$A$2:$M$41,3,FALSE)), "", VLOOKUP('Step 2. Update Results'!$N18,'Step 2. Update Results'!$A$2:$M$41,3,FALSE))=0,"",IF(ISERROR(VLOOKUP('Step 2. Update Results'!$N18,'Step 2. Update Results'!$A$2:$M$41,3,FALSE)), "", VLOOKUP('Step 2. Update Results'!$N18,'Step 2. Update Results'!$A$2:$M$41,3,FALSE)))</f>
        <v/>
      </c>
      <c r="E29" s="67">
        <f>IF(IF(ISERROR(VLOOKUP('Step 2. Update Results'!$N18,'Step 2. Update Results'!$A$2:$M$41,4,FALSE)), "", VLOOKUP('Step 2. Update Results'!$N18,'Step 2. Update Results'!$A$2:$M$41,4,FALSE))=0,"",IF(ISERROR(VLOOKUP('Step 2. Update Results'!$N18,'Step 2. Update Results'!$A$2:$M$41,4,FALSE)), "", VLOOKUP('Step 2. Update Results'!$N18,'Step 2. Update Results'!$A$2:$M$41,4,FALSE)))</f>
        <v>1</v>
      </c>
      <c r="F29" s="67" t="str">
        <f>IF(IF(ISERROR(VLOOKUP('Step 2. Update Results'!$N18,'Step 2. Update Results'!$A$2:$M$41,5,FALSE)), "", VLOOKUP('Step 2. Update Results'!$N18,'Step 2. Update Results'!$A$2:$M$41,5,FALSE))=0,"",IF(ISERROR(VLOOKUP('Step 2. Update Results'!$N18,'Step 2. Update Results'!$A$2:$M$41,5,FALSE)), "", VLOOKUP('Step 2. Update Results'!$N18,'Step 2. Update Results'!$A$2:$M$41,5,FALSE)))</f>
        <v/>
      </c>
      <c r="G29" s="67" t="str">
        <f>IF(IF(ISERROR(VLOOKUP('Step 2. Update Results'!$N18,'Step 2. Update Results'!$A$2:$M$41,6,FALSE)), "", VLOOKUP('Step 2. Update Results'!$N18,'Step 2. Update Results'!$A$2:$M$41,6,FALSE))=0,"",IF(ISERROR(VLOOKUP('Step 2. Update Results'!$N18,'Step 2. Update Results'!$A$2:$M$41,6,FALSE)), "", VLOOKUP('Step 2. Update Results'!$N18,'Step 2. Update Results'!$A$2:$M$41,6,FALSE)))</f>
        <v/>
      </c>
      <c r="H29" s="67" t="str">
        <f>IF(IF(ISERROR(VLOOKUP('Step 2. Update Results'!$N18,'Step 2. Update Results'!$A$2:$M$41,7,FALSE)), "", VLOOKUP('Step 2. Update Results'!$N18,'Step 2. Update Results'!$A$2:$M$41,7,FALSE))=0,"",IF(ISERROR(VLOOKUP('Step 2. Update Results'!$N18,'Step 2. Update Results'!$A$2:$M$41,7,FALSE)), "", VLOOKUP('Step 2. Update Results'!$N18,'Step 2. Update Results'!$A$2:$M$41,7,FALSE)))</f>
        <v/>
      </c>
      <c r="I29" s="67" t="str">
        <f>IF(IF(ISERROR(VLOOKUP('Step 2. Update Results'!$N18,'Step 2. Update Results'!$A$2:$M$41,8,FALSE)), "", VLOOKUP('Step 2. Update Results'!$N18,'Step 2. Update Results'!$A$2:$M$41,8,FALSE))=0,"",IF(ISERROR(VLOOKUP('Step 2. Update Results'!$N18,'Step 2. Update Results'!$A$2:$M$41,8,FALSE)), "", VLOOKUP('Step 2. Update Results'!$N18,'Step 2. Update Results'!$A$2:$M$41,8,FALSE)))</f>
        <v/>
      </c>
      <c r="J29" s="67" t="str">
        <f>IF(IF(ISERROR(VLOOKUP('Step 2. Update Results'!$N18,'Step 2. Update Results'!$A$2:$M$41,9,FALSE)), "", VLOOKUP('Step 2. Update Results'!$N18,'Step 2. Update Results'!$A$2:$M$41,9,FALSE))=0,"",IF(ISERROR(VLOOKUP('Step 2. Update Results'!$N18,'Step 2. Update Results'!$A$2:$M$41,9,FALSE)), "", VLOOKUP('Step 2. Update Results'!$N18,'Step 2. Update Results'!$A$2:$M$41,9,FALSE)))</f>
        <v/>
      </c>
      <c r="K29" s="67" t="str">
        <f>IF(IF(ISERROR(VLOOKUP('Step 2. Update Results'!$N18,'Step 2. Update Results'!$A$2:$M$41,10,FALSE)), "", VLOOKUP('Step 2. Update Results'!$N18,'Step 2. Update Results'!$A$2:$M$41,10,FALSE))=0,"",IF(ISERROR(VLOOKUP('Step 2. Update Results'!$N18,'Step 2. Update Results'!$A$2:$M$41,10,FALSE)), "", VLOOKUP('Step 2. Update Results'!$N18,'Step 2. Update Results'!$A$2:$M$41,10,FALSE)))</f>
        <v/>
      </c>
      <c r="L29" s="67" t="str">
        <f>IF(IF(ISERROR(VLOOKUP('Step 2. Update Results'!$N18,'Step 2. Update Results'!$A$2:$M$41,11,FALSE)), "", VLOOKUP('Step 2. Update Results'!$N18,'Step 2. Update Results'!$A$2:$M$41,11,FALSE))=0,"",IF(ISERROR(VLOOKUP('Step 2. Update Results'!$N18,'Step 2. Update Results'!$A$2:$M$41,11,FALSE)), "", VLOOKUP('Step 2. Update Results'!$N18,'Step 2. Update Results'!$A$2:$M$41,11,FALSE)))</f>
        <v/>
      </c>
      <c r="M29" s="67" t="str">
        <f>IF(IF(ISERROR(VLOOKUP('Step 2. Update Results'!$N18,'Step 2. Update Results'!$A$2:$M$41,12,FALSE)), "", VLOOKUP('Step 2. Update Results'!$N18,'Step 2. Update Results'!$A$2:$M$41,12,FALSE))=0,"",IF(ISERROR(VLOOKUP('Step 2. Update Results'!$N18,'Step 2. Update Results'!$A$2:$M$41,12,FALSE)), "", VLOOKUP('Step 2. Update Results'!$N18,'Step 2. Update Results'!$A$2:$M$41,12,FALSE)))</f>
        <v/>
      </c>
    </row>
    <row r="30" spans="1:13" x14ac:dyDescent="0.25">
      <c r="A30" s="62">
        <f>IF($B30="","",IF($C30=$C29,$A29,'Step 2. Update Results'!N19))</f>
        <v>16</v>
      </c>
      <c r="B30" s="63" t="str">
        <f>IF(ISERROR(VLOOKUP('Step 2. Update Results'!$N19,'Step 2. Update Results'!$A$2:$M$41,2,FALSE)), "", VLOOKUP('Step 2. Update Results'!$N19,'Step 2. Update Results'!$A$2:$M$41,2,FALSE))</f>
        <v>Bianca</v>
      </c>
      <c r="C30" s="68">
        <f>IF(ISERROR(VLOOKUP('Step 2. Update Results'!$N19,'Step 2. Update Results'!$A$2:$M$41,13,FALSE)), "", VLOOKUP('Step 2. Update Results'!$N19,'Step 2. Update Results'!$A$2:$M$41,13,FALSE))</f>
        <v>1</v>
      </c>
      <c r="D30" s="64" t="str">
        <f>IF(IF(ISERROR(VLOOKUP('Step 2. Update Results'!$N19,'Step 2. Update Results'!$A$2:$M$41,3,FALSE)), "", VLOOKUP('Step 2. Update Results'!$N19,'Step 2. Update Results'!$A$2:$M$41,3,FALSE))=0,"",IF(ISERROR(VLOOKUP('Step 2. Update Results'!$N19,'Step 2. Update Results'!$A$2:$M$41,3,FALSE)), "", VLOOKUP('Step 2. Update Results'!$N19,'Step 2. Update Results'!$A$2:$M$41,3,FALSE)))</f>
        <v/>
      </c>
      <c r="E30" s="64">
        <f>IF(IF(ISERROR(VLOOKUP('Step 2. Update Results'!$N19,'Step 2. Update Results'!$A$2:$M$41,4,FALSE)), "", VLOOKUP('Step 2. Update Results'!$N19,'Step 2. Update Results'!$A$2:$M$41,4,FALSE))=0,"",IF(ISERROR(VLOOKUP('Step 2. Update Results'!$N19,'Step 2. Update Results'!$A$2:$M$41,4,FALSE)), "", VLOOKUP('Step 2. Update Results'!$N19,'Step 2. Update Results'!$A$2:$M$41,4,FALSE)))</f>
        <v>1</v>
      </c>
      <c r="F30" s="64" t="str">
        <f>IF(IF(ISERROR(VLOOKUP('Step 2. Update Results'!$N19,'Step 2. Update Results'!$A$2:$M$41,5,FALSE)), "", VLOOKUP('Step 2. Update Results'!$N19,'Step 2. Update Results'!$A$2:$M$41,5,FALSE))=0,"",IF(ISERROR(VLOOKUP('Step 2. Update Results'!$N19,'Step 2. Update Results'!$A$2:$M$41,5,FALSE)), "", VLOOKUP('Step 2. Update Results'!$N19,'Step 2. Update Results'!$A$2:$M$41,5,FALSE)))</f>
        <v/>
      </c>
      <c r="G30" s="64" t="str">
        <f>IF(IF(ISERROR(VLOOKUP('Step 2. Update Results'!$N19,'Step 2. Update Results'!$A$2:$M$41,6,FALSE)), "", VLOOKUP('Step 2. Update Results'!$N19,'Step 2. Update Results'!$A$2:$M$41,6,FALSE))=0,"",IF(ISERROR(VLOOKUP('Step 2. Update Results'!$N19,'Step 2. Update Results'!$A$2:$M$41,6,FALSE)), "", VLOOKUP('Step 2. Update Results'!$N19,'Step 2. Update Results'!$A$2:$M$41,6,FALSE)))</f>
        <v/>
      </c>
      <c r="H30" s="64" t="str">
        <f>IF(IF(ISERROR(VLOOKUP('Step 2. Update Results'!$N19,'Step 2. Update Results'!$A$2:$M$41,7,FALSE)), "", VLOOKUP('Step 2. Update Results'!$N19,'Step 2. Update Results'!$A$2:$M$41,7,FALSE))=0,"",IF(ISERROR(VLOOKUP('Step 2. Update Results'!$N19,'Step 2. Update Results'!$A$2:$M$41,7,FALSE)), "", VLOOKUP('Step 2. Update Results'!$N19,'Step 2. Update Results'!$A$2:$M$41,7,FALSE)))</f>
        <v/>
      </c>
      <c r="I30" s="64" t="str">
        <f>IF(IF(ISERROR(VLOOKUP('Step 2. Update Results'!$N19,'Step 2. Update Results'!$A$2:$M$41,8,FALSE)), "", VLOOKUP('Step 2. Update Results'!$N19,'Step 2. Update Results'!$A$2:$M$41,8,FALSE))=0,"",IF(ISERROR(VLOOKUP('Step 2. Update Results'!$N19,'Step 2. Update Results'!$A$2:$M$41,8,FALSE)), "", VLOOKUP('Step 2. Update Results'!$N19,'Step 2. Update Results'!$A$2:$M$41,8,FALSE)))</f>
        <v/>
      </c>
      <c r="J30" s="64" t="str">
        <f>IF(IF(ISERROR(VLOOKUP('Step 2. Update Results'!$N19,'Step 2. Update Results'!$A$2:$M$41,9,FALSE)), "", VLOOKUP('Step 2. Update Results'!$N19,'Step 2. Update Results'!$A$2:$M$41,9,FALSE))=0,"",IF(ISERROR(VLOOKUP('Step 2. Update Results'!$N19,'Step 2. Update Results'!$A$2:$M$41,9,FALSE)), "", VLOOKUP('Step 2. Update Results'!$N19,'Step 2. Update Results'!$A$2:$M$41,9,FALSE)))</f>
        <v/>
      </c>
      <c r="K30" s="64" t="str">
        <f>IF(IF(ISERROR(VLOOKUP('Step 2. Update Results'!$N19,'Step 2. Update Results'!$A$2:$M$41,10,FALSE)), "", VLOOKUP('Step 2. Update Results'!$N19,'Step 2. Update Results'!$A$2:$M$41,10,FALSE))=0,"",IF(ISERROR(VLOOKUP('Step 2. Update Results'!$N19,'Step 2. Update Results'!$A$2:$M$41,10,FALSE)), "", VLOOKUP('Step 2. Update Results'!$N19,'Step 2. Update Results'!$A$2:$M$41,10,FALSE)))</f>
        <v/>
      </c>
      <c r="L30" s="64" t="str">
        <f>IF(IF(ISERROR(VLOOKUP('Step 2. Update Results'!$N19,'Step 2. Update Results'!$A$2:$M$41,11,FALSE)), "", VLOOKUP('Step 2. Update Results'!$N19,'Step 2. Update Results'!$A$2:$M$41,11,FALSE))=0,"",IF(ISERROR(VLOOKUP('Step 2. Update Results'!$N19,'Step 2. Update Results'!$A$2:$M$41,11,FALSE)), "", VLOOKUP('Step 2. Update Results'!$N19,'Step 2. Update Results'!$A$2:$M$41,11,FALSE)))</f>
        <v/>
      </c>
      <c r="M30" s="64" t="str">
        <f>IF(IF(ISERROR(VLOOKUP('Step 2. Update Results'!$N19,'Step 2. Update Results'!$A$2:$M$41,12,FALSE)), "", VLOOKUP('Step 2. Update Results'!$N19,'Step 2. Update Results'!$A$2:$M$41,12,FALSE))=0,"",IF(ISERROR(VLOOKUP('Step 2. Update Results'!$N19,'Step 2. Update Results'!$A$2:$M$41,12,FALSE)), "", VLOOKUP('Step 2. Update Results'!$N19,'Step 2. Update Results'!$A$2:$M$41,12,FALSE)))</f>
        <v/>
      </c>
    </row>
    <row r="31" spans="1:13" x14ac:dyDescent="0.25">
      <c r="A31" s="65">
        <f>IF($B31="","",IF($C31=$C30,$A30,'Step 2. Update Results'!N20))</f>
        <v>16</v>
      </c>
      <c r="B31" s="66" t="str">
        <f>IF(ISERROR(VLOOKUP('Step 2. Update Results'!$N20,'Step 2. Update Results'!$A$2:$M$41,2,FALSE)), "", VLOOKUP('Step 2. Update Results'!$N20,'Step 2. Update Results'!$A$2:$M$41,2,FALSE))</f>
        <v>Craig A</v>
      </c>
      <c r="C31" s="68">
        <f>IF(ISERROR(VLOOKUP('Step 2. Update Results'!$N20,'Step 2. Update Results'!$A$2:$M$41,13,FALSE)), "", VLOOKUP('Step 2. Update Results'!$N20,'Step 2. Update Results'!$A$2:$M$41,13,FALSE))</f>
        <v>1</v>
      </c>
      <c r="D31" s="67" t="str">
        <f>IF(IF(ISERROR(VLOOKUP('Step 2. Update Results'!$N20,'Step 2. Update Results'!$A$2:$M$41,3,FALSE)), "", VLOOKUP('Step 2. Update Results'!$N20,'Step 2. Update Results'!$A$2:$M$41,3,FALSE))=0,"",IF(ISERROR(VLOOKUP('Step 2. Update Results'!$N20,'Step 2. Update Results'!$A$2:$M$41,3,FALSE)), "", VLOOKUP('Step 2. Update Results'!$N20,'Step 2. Update Results'!$A$2:$M$41,3,FALSE)))</f>
        <v/>
      </c>
      <c r="E31" s="67" t="str">
        <f>IF(IF(ISERROR(VLOOKUP('Step 2. Update Results'!$N20,'Step 2. Update Results'!$A$2:$M$41,4,FALSE)), "", VLOOKUP('Step 2. Update Results'!$N20,'Step 2. Update Results'!$A$2:$M$41,4,FALSE))=0,"",IF(ISERROR(VLOOKUP('Step 2. Update Results'!$N20,'Step 2. Update Results'!$A$2:$M$41,4,FALSE)), "", VLOOKUP('Step 2. Update Results'!$N20,'Step 2. Update Results'!$A$2:$M$41,4,FALSE)))</f>
        <v/>
      </c>
      <c r="F31" s="67">
        <f>IF(IF(ISERROR(VLOOKUP('Step 2. Update Results'!$N20,'Step 2. Update Results'!$A$2:$M$41,5,FALSE)), "", VLOOKUP('Step 2. Update Results'!$N20,'Step 2. Update Results'!$A$2:$M$41,5,FALSE))=0,"",IF(ISERROR(VLOOKUP('Step 2. Update Results'!$N20,'Step 2. Update Results'!$A$2:$M$41,5,FALSE)), "", VLOOKUP('Step 2. Update Results'!$N20,'Step 2. Update Results'!$A$2:$M$41,5,FALSE)))</f>
        <v>1</v>
      </c>
      <c r="G31" s="67" t="str">
        <f>IF(IF(ISERROR(VLOOKUP('Step 2. Update Results'!$N20,'Step 2. Update Results'!$A$2:$M$41,6,FALSE)), "", VLOOKUP('Step 2. Update Results'!$N20,'Step 2. Update Results'!$A$2:$M$41,6,FALSE))=0,"",IF(ISERROR(VLOOKUP('Step 2. Update Results'!$N20,'Step 2. Update Results'!$A$2:$M$41,6,FALSE)), "", VLOOKUP('Step 2. Update Results'!$N20,'Step 2. Update Results'!$A$2:$M$41,6,FALSE)))</f>
        <v/>
      </c>
      <c r="H31" s="67" t="str">
        <f>IF(IF(ISERROR(VLOOKUP('Step 2. Update Results'!$N20,'Step 2. Update Results'!$A$2:$M$41,7,FALSE)), "", VLOOKUP('Step 2. Update Results'!$N20,'Step 2. Update Results'!$A$2:$M$41,7,FALSE))=0,"",IF(ISERROR(VLOOKUP('Step 2. Update Results'!$N20,'Step 2. Update Results'!$A$2:$M$41,7,FALSE)), "", VLOOKUP('Step 2. Update Results'!$N20,'Step 2. Update Results'!$A$2:$M$41,7,FALSE)))</f>
        <v/>
      </c>
      <c r="I31" s="67" t="str">
        <f>IF(IF(ISERROR(VLOOKUP('Step 2. Update Results'!$N20,'Step 2. Update Results'!$A$2:$M$41,8,FALSE)), "", VLOOKUP('Step 2. Update Results'!$N20,'Step 2. Update Results'!$A$2:$M$41,8,FALSE))=0,"",IF(ISERROR(VLOOKUP('Step 2. Update Results'!$N20,'Step 2. Update Results'!$A$2:$M$41,8,FALSE)), "", VLOOKUP('Step 2. Update Results'!$N20,'Step 2. Update Results'!$A$2:$M$41,8,FALSE)))</f>
        <v/>
      </c>
      <c r="J31" s="67" t="str">
        <f>IF(IF(ISERROR(VLOOKUP('Step 2. Update Results'!$N20,'Step 2. Update Results'!$A$2:$M$41,9,FALSE)), "", VLOOKUP('Step 2. Update Results'!$N20,'Step 2. Update Results'!$A$2:$M$41,9,FALSE))=0,"",IF(ISERROR(VLOOKUP('Step 2. Update Results'!$N20,'Step 2. Update Results'!$A$2:$M$41,9,FALSE)), "", VLOOKUP('Step 2. Update Results'!$N20,'Step 2. Update Results'!$A$2:$M$41,9,FALSE)))</f>
        <v/>
      </c>
      <c r="K31" s="67" t="str">
        <f>IF(IF(ISERROR(VLOOKUP('Step 2. Update Results'!$N20,'Step 2. Update Results'!$A$2:$M$41,10,FALSE)), "", VLOOKUP('Step 2. Update Results'!$N20,'Step 2. Update Results'!$A$2:$M$41,10,FALSE))=0,"",IF(ISERROR(VLOOKUP('Step 2. Update Results'!$N20,'Step 2. Update Results'!$A$2:$M$41,10,FALSE)), "", VLOOKUP('Step 2. Update Results'!$N20,'Step 2. Update Results'!$A$2:$M$41,10,FALSE)))</f>
        <v/>
      </c>
      <c r="L31" s="67" t="str">
        <f>IF(IF(ISERROR(VLOOKUP('Step 2. Update Results'!$N20,'Step 2. Update Results'!$A$2:$M$41,11,FALSE)), "", VLOOKUP('Step 2. Update Results'!$N20,'Step 2. Update Results'!$A$2:$M$41,11,FALSE))=0,"",IF(ISERROR(VLOOKUP('Step 2. Update Results'!$N20,'Step 2. Update Results'!$A$2:$M$41,11,FALSE)), "", VLOOKUP('Step 2. Update Results'!$N20,'Step 2. Update Results'!$A$2:$M$41,11,FALSE)))</f>
        <v/>
      </c>
      <c r="M31" s="67" t="str">
        <f>IF(IF(ISERROR(VLOOKUP('Step 2. Update Results'!$N20,'Step 2. Update Results'!$A$2:$M$41,12,FALSE)), "", VLOOKUP('Step 2. Update Results'!$N20,'Step 2. Update Results'!$A$2:$M$41,12,FALSE))=0,"",IF(ISERROR(VLOOKUP('Step 2. Update Results'!$N20,'Step 2. Update Results'!$A$2:$M$41,12,FALSE)), "", VLOOKUP('Step 2. Update Results'!$N20,'Step 2. Update Results'!$A$2:$M$41,12,FALSE)))</f>
        <v/>
      </c>
    </row>
    <row r="32" spans="1:13" x14ac:dyDescent="0.25">
      <c r="A32" s="62">
        <f>IF($B32="","",IF($C32=$C31,$A31,'Step 2. Update Results'!N21))</f>
        <v>16</v>
      </c>
      <c r="B32" s="63" t="str">
        <f>IF(ISERROR(VLOOKUP('Step 2. Update Results'!$N21,'Step 2. Update Results'!$A$2:$M$41,2,FALSE)), "", VLOOKUP('Step 2. Update Results'!$N21,'Step 2. Update Results'!$A$2:$M$41,2,FALSE))</f>
        <v>George</v>
      </c>
      <c r="C32" s="68">
        <f>IF(ISERROR(VLOOKUP('Step 2. Update Results'!$N21,'Step 2. Update Results'!$A$2:$M$41,13,FALSE)), "", VLOOKUP('Step 2. Update Results'!$N21,'Step 2. Update Results'!$A$2:$M$41,13,FALSE))</f>
        <v>1</v>
      </c>
      <c r="D32" s="64" t="str">
        <f>IF(IF(ISERROR(VLOOKUP('Step 2. Update Results'!$N21,'Step 2. Update Results'!$A$2:$M$41,3,FALSE)), "", VLOOKUP('Step 2. Update Results'!$N21,'Step 2. Update Results'!$A$2:$M$41,3,FALSE))=0,"",IF(ISERROR(VLOOKUP('Step 2. Update Results'!$N21,'Step 2. Update Results'!$A$2:$M$41,3,FALSE)), "", VLOOKUP('Step 2. Update Results'!$N21,'Step 2. Update Results'!$A$2:$M$41,3,FALSE)))</f>
        <v/>
      </c>
      <c r="E32" s="64">
        <f>IF(IF(ISERROR(VLOOKUP('Step 2. Update Results'!$N21,'Step 2. Update Results'!$A$2:$M$41,4,FALSE)), "", VLOOKUP('Step 2. Update Results'!$N21,'Step 2. Update Results'!$A$2:$M$41,4,FALSE))=0,"",IF(ISERROR(VLOOKUP('Step 2. Update Results'!$N21,'Step 2. Update Results'!$A$2:$M$41,4,FALSE)), "", VLOOKUP('Step 2. Update Results'!$N21,'Step 2. Update Results'!$A$2:$M$41,4,FALSE)))</f>
        <v>1</v>
      </c>
      <c r="F32" s="64" t="str">
        <f>IF(IF(ISERROR(VLOOKUP('Step 2. Update Results'!$N21,'Step 2. Update Results'!$A$2:$M$41,5,FALSE)), "", VLOOKUP('Step 2. Update Results'!$N21,'Step 2. Update Results'!$A$2:$M$41,5,FALSE))=0,"",IF(ISERROR(VLOOKUP('Step 2. Update Results'!$N21,'Step 2. Update Results'!$A$2:$M$41,5,FALSE)), "", VLOOKUP('Step 2. Update Results'!$N21,'Step 2. Update Results'!$A$2:$M$41,5,FALSE)))</f>
        <v/>
      </c>
      <c r="G32" s="64" t="str">
        <f>IF(IF(ISERROR(VLOOKUP('Step 2. Update Results'!$N21,'Step 2. Update Results'!$A$2:$M$41,6,FALSE)), "", VLOOKUP('Step 2. Update Results'!$N21,'Step 2. Update Results'!$A$2:$M$41,6,FALSE))=0,"",IF(ISERROR(VLOOKUP('Step 2. Update Results'!$N21,'Step 2. Update Results'!$A$2:$M$41,6,FALSE)), "", VLOOKUP('Step 2. Update Results'!$N21,'Step 2. Update Results'!$A$2:$M$41,6,FALSE)))</f>
        <v/>
      </c>
      <c r="H32" s="64" t="str">
        <f>IF(IF(ISERROR(VLOOKUP('Step 2. Update Results'!$N21,'Step 2. Update Results'!$A$2:$M$41,7,FALSE)), "", VLOOKUP('Step 2. Update Results'!$N21,'Step 2. Update Results'!$A$2:$M$41,7,FALSE))=0,"",IF(ISERROR(VLOOKUP('Step 2. Update Results'!$N21,'Step 2. Update Results'!$A$2:$M$41,7,FALSE)), "", VLOOKUP('Step 2. Update Results'!$N21,'Step 2. Update Results'!$A$2:$M$41,7,FALSE)))</f>
        <v/>
      </c>
      <c r="I32" s="64" t="str">
        <f>IF(IF(ISERROR(VLOOKUP('Step 2. Update Results'!$N21,'Step 2. Update Results'!$A$2:$M$41,8,FALSE)), "", VLOOKUP('Step 2. Update Results'!$N21,'Step 2. Update Results'!$A$2:$M$41,8,FALSE))=0,"",IF(ISERROR(VLOOKUP('Step 2. Update Results'!$N21,'Step 2. Update Results'!$A$2:$M$41,8,FALSE)), "", VLOOKUP('Step 2. Update Results'!$N21,'Step 2. Update Results'!$A$2:$M$41,8,FALSE)))</f>
        <v/>
      </c>
      <c r="J32" s="64" t="str">
        <f>IF(IF(ISERROR(VLOOKUP('Step 2. Update Results'!$N21,'Step 2. Update Results'!$A$2:$M$41,9,FALSE)), "", VLOOKUP('Step 2. Update Results'!$N21,'Step 2. Update Results'!$A$2:$M$41,9,FALSE))=0,"",IF(ISERROR(VLOOKUP('Step 2. Update Results'!$N21,'Step 2. Update Results'!$A$2:$M$41,9,FALSE)), "", VLOOKUP('Step 2. Update Results'!$N21,'Step 2. Update Results'!$A$2:$M$41,9,FALSE)))</f>
        <v/>
      </c>
      <c r="K32" s="64" t="str">
        <f>IF(IF(ISERROR(VLOOKUP('Step 2. Update Results'!$N21,'Step 2. Update Results'!$A$2:$M$41,10,FALSE)), "", VLOOKUP('Step 2. Update Results'!$N21,'Step 2. Update Results'!$A$2:$M$41,10,FALSE))=0,"",IF(ISERROR(VLOOKUP('Step 2. Update Results'!$N21,'Step 2. Update Results'!$A$2:$M$41,10,FALSE)), "", VLOOKUP('Step 2. Update Results'!$N21,'Step 2. Update Results'!$A$2:$M$41,10,FALSE)))</f>
        <v/>
      </c>
      <c r="L32" s="64" t="str">
        <f>IF(IF(ISERROR(VLOOKUP('Step 2. Update Results'!$N21,'Step 2. Update Results'!$A$2:$M$41,11,FALSE)), "", VLOOKUP('Step 2. Update Results'!$N21,'Step 2. Update Results'!$A$2:$M$41,11,FALSE))=0,"",IF(ISERROR(VLOOKUP('Step 2. Update Results'!$N21,'Step 2. Update Results'!$A$2:$M$41,11,FALSE)), "", VLOOKUP('Step 2. Update Results'!$N21,'Step 2. Update Results'!$A$2:$M$41,11,FALSE)))</f>
        <v/>
      </c>
      <c r="M32" s="64" t="str">
        <f>IF(IF(ISERROR(VLOOKUP('Step 2. Update Results'!$N21,'Step 2. Update Results'!$A$2:$M$41,12,FALSE)), "", VLOOKUP('Step 2. Update Results'!$N21,'Step 2. Update Results'!$A$2:$M$41,12,FALSE))=0,"",IF(ISERROR(VLOOKUP('Step 2. Update Results'!$N21,'Step 2. Update Results'!$A$2:$M$41,12,FALSE)), "", VLOOKUP('Step 2. Update Results'!$N21,'Step 2. Update Results'!$A$2:$M$41,12,FALSE)))</f>
        <v/>
      </c>
    </row>
    <row r="33" spans="1:13" x14ac:dyDescent="0.25">
      <c r="A33" s="65">
        <f>IF($B33="","",IF($C33=$C32,$A32,'Step 2. Update Results'!N22))</f>
        <v>16</v>
      </c>
      <c r="B33" s="66" t="str">
        <f>IF(ISERROR(VLOOKUP('Step 2. Update Results'!$N22,'Step 2. Update Results'!$A$2:$M$41,2,FALSE)), "", VLOOKUP('Step 2. Update Results'!$N22,'Step 2. Update Results'!$A$2:$M$41,2,FALSE))</f>
        <v>Greg</v>
      </c>
      <c r="C33" s="68">
        <f>IF(ISERROR(VLOOKUP('Step 2. Update Results'!$N22,'Step 2. Update Results'!$A$2:$M$41,13,FALSE)), "", VLOOKUP('Step 2. Update Results'!$N22,'Step 2. Update Results'!$A$2:$M$41,13,FALSE))</f>
        <v>1</v>
      </c>
      <c r="D33" s="67" t="str">
        <f>IF(IF(ISERROR(VLOOKUP('Step 2. Update Results'!$N22,'Step 2. Update Results'!$A$2:$M$41,3,FALSE)), "", VLOOKUP('Step 2. Update Results'!$N22,'Step 2. Update Results'!$A$2:$M$41,3,FALSE))=0,"",IF(ISERROR(VLOOKUP('Step 2. Update Results'!$N22,'Step 2. Update Results'!$A$2:$M$41,3,FALSE)), "", VLOOKUP('Step 2. Update Results'!$N22,'Step 2. Update Results'!$A$2:$M$41,3,FALSE)))</f>
        <v/>
      </c>
      <c r="E33" s="67" t="str">
        <f>IF(IF(ISERROR(VLOOKUP('Step 2. Update Results'!$N22,'Step 2. Update Results'!$A$2:$M$41,4,FALSE)), "", VLOOKUP('Step 2. Update Results'!$N22,'Step 2. Update Results'!$A$2:$M$41,4,FALSE))=0,"",IF(ISERROR(VLOOKUP('Step 2. Update Results'!$N22,'Step 2. Update Results'!$A$2:$M$41,4,FALSE)), "", VLOOKUP('Step 2. Update Results'!$N22,'Step 2. Update Results'!$A$2:$M$41,4,FALSE)))</f>
        <v/>
      </c>
      <c r="F33" s="67">
        <f>IF(IF(ISERROR(VLOOKUP('Step 2. Update Results'!$N22,'Step 2. Update Results'!$A$2:$M$41,5,FALSE)), "", VLOOKUP('Step 2. Update Results'!$N22,'Step 2. Update Results'!$A$2:$M$41,5,FALSE))=0,"",IF(ISERROR(VLOOKUP('Step 2. Update Results'!$N22,'Step 2. Update Results'!$A$2:$M$41,5,FALSE)), "", VLOOKUP('Step 2. Update Results'!$N22,'Step 2. Update Results'!$A$2:$M$41,5,FALSE)))</f>
        <v>1</v>
      </c>
      <c r="G33" s="67" t="str">
        <f>IF(IF(ISERROR(VLOOKUP('Step 2. Update Results'!$N22,'Step 2. Update Results'!$A$2:$M$41,6,FALSE)), "", VLOOKUP('Step 2. Update Results'!$N22,'Step 2. Update Results'!$A$2:$M$41,6,FALSE))=0,"",IF(ISERROR(VLOOKUP('Step 2. Update Results'!$N22,'Step 2. Update Results'!$A$2:$M$41,6,FALSE)), "", VLOOKUP('Step 2. Update Results'!$N22,'Step 2. Update Results'!$A$2:$M$41,6,FALSE)))</f>
        <v/>
      </c>
      <c r="H33" s="67" t="str">
        <f>IF(IF(ISERROR(VLOOKUP('Step 2. Update Results'!$N22,'Step 2. Update Results'!$A$2:$M$41,7,FALSE)), "", VLOOKUP('Step 2. Update Results'!$N22,'Step 2. Update Results'!$A$2:$M$41,7,FALSE))=0,"",IF(ISERROR(VLOOKUP('Step 2. Update Results'!$N22,'Step 2. Update Results'!$A$2:$M$41,7,FALSE)), "", VLOOKUP('Step 2. Update Results'!$N22,'Step 2. Update Results'!$A$2:$M$41,7,FALSE)))</f>
        <v/>
      </c>
      <c r="I33" s="67" t="str">
        <f>IF(IF(ISERROR(VLOOKUP('Step 2. Update Results'!$N22,'Step 2. Update Results'!$A$2:$M$41,8,FALSE)), "", VLOOKUP('Step 2. Update Results'!$N22,'Step 2. Update Results'!$A$2:$M$41,8,FALSE))=0,"",IF(ISERROR(VLOOKUP('Step 2. Update Results'!$N22,'Step 2. Update Results'!$A$2:$M$41,8,FALSE)), "", VLOOKUP('Step 2. Update Results'!$N22,'Step 2. Update Results'!$A$2:$M$41,8,FALSE)))</f>
        <v/>
      </c>
      <c r="J33" s="67" t="str">
        <f>IF(IF(ISERROR(VLOOKUP('Step 2. Update Results'!$N22,'Step 2. Update Results'!$A$2:$M$41,9,FALSE)), "", VLOOKUP('Step 2. Update Results'!$N22,'Step 2. Update Results'!$A$2:$M$41,9,FALSE))=0,"",IF(ISERROR(VLOOKUP('Step 2. Update Results'!$N22,'Step 2. Update Results'!$A$2:$M$41,9,FALSE)), "", VLOOKUP('Step 2. Update Results'!$N22,'Step 2. Update Results'!$A$2:$M$41,9,FALSE)))</f>
        <v/>
      </c>
      <c r="K33" s="67" t="str">
        <f>IF(IF(ISERROR(VLOOKUP('Step 2. Update Results'!$N22,'Step 2. Update Results'!$A$2:$M$41,10,FALSE)), "", VLOOKUP('Step 2. Update Results'!$N22,'Step 2. Update Results'!$A$2:$M$41,10,FALSE))=0,"",IF(ISERROR(VLOOKUP('Step 2. Update Results'!$N22,'Step 2. Update Results'!$A$2:$M$41,10,FALSE)), "", VLOOKUP('Step 2. Update Results'!$N22,'Step 2. Update Results'!$A$2:$M$41,10,FALSE)))</f>
        <v/>
      </c>
      <c r="L33" s="67" t="str">
        <f>IF(IF(ISERROR(VLOOKUP('Step 2. Update Results'!$N22,'Step 2. Update Results'!$A$2:$M$41,11,FALSE)), "", VLOOKUP('Step 2. Update Results'!$N22,'Step 2. Update Results'!$A$2:$M$41,11,FALSE))=0,"",IF(ISERROR(VLOOKUP('Step 2. Update Results'!$N22,'Step 2. Update Results'!$A$2:$M$41,11,FALSE)), "", VLOOKUP('Step 2. Update Results'!$N22,'Step 2. Update Results'!$A$2:$M$41,11,FALSE)))</f>
        <v/>
      </c>
      <c r="M33" s="67" t="str">
        <f>IF(IF(ISERROR(VLOOKUP('Step 2. Update Results'!$N22,'Step 2. Update Results'!$A$2:$M$41,12,FALSE)), "", VLOOKUP('Step 2. Update Results'!$N22,'Step 2. Update Results'!$A$2:$M$41,12,FALSE))=0,"",IF(ISERROR(VLOOKUP('Step 2. Update Results'!$N22,'Step 2. Update Results'!$A$2:$M$41,12,FALSE)), "", VLOOKUP('Step 2. Update Results'!$N22,'Step 2. Update Results'!$A$2:$M$41,12,FALSE)))</f>
        <v/>
      </c>
    </row>
    <row r="34" spans="1:13" x14ac:dyDescent="0.25">
      <c r="A34" s="62">
        <f>IF($B34="","",IF($C34=$C33,$A33,'Step 2. Update Results'!N23))</f>
        <v>16</v>
      </c>
      <c r="B34" s="63" t="str">
        <f>IF(ISERROR(VLOOKUP('Step 2. Update Results'!$N23,'Step 2. Update Results'!$A$2:$M$41,2,FALSE)), "", VLOOKUP('Step 2. Update Results'!$N23,'Step 2. Update Results'!$A$2:$M$41,2,FALSE))</f>
        <v>Jess</v>
      </c>
      <c r="C34" s="68">
        <f>IF(ISERROR(VLOOKUP('Step 2. Update Results'!$N23,'Step 2. Update Results'!$A$2:$M$41,13,FALSE)), "", VLOOKUP('Step 2. Update Results'!$N23,'Step 2. Update Results'!$A$2:$M$41,13,FALSE))</f>
        <v>1</v>
      </c>
      <c r="D34" s="64" t="str">
        <f>IF(IF(ISERROR(VLOOKUP('Step 2. Update Results'!$N23,'Step 2. Update Results'!$A$2:$M$41,3,FALSE)), "", VLOOKUP('Step 2. Update Results'!$N23,'Step 2. Update Results'!$A$2:$M$41,3,FALSE))=0,"",IF(ISERROR(VLOOKUP('Step 2. Update Results'!$N23,'Step 2. Update Results'!$A$2:$M$41,3,FALSE)), "", VLOOKUP('Step 2. Update Results'!$N23,'Step 2. Update Results'!$A$2:$M$41,3,FALSE)))</f>
        <v/>
      </c>
      <c r="E34" s="64" t="str">
        <f>IF(IF(ISERROR(VLOOKUP('Step 2. Update Results'!$N23,'Step 2. Update Results'!$A$2:$M$41,4,FALSE)), "", VLOOKUP('Step 2. Update Results'!$N23,'Step 2. Update Results'!$A$2:$M$41,4,FALSE))=0,"",IF(ISERROR(VLOOKUP('Step 2. Update Results'!$N23,'Step 2. Update Results'!$A$2:$M$41,4,FALSE)), "", VLOOKUP('Step 2. Update Results'!$N23,'Step 2. Update Results'!$A$2:$M$41,4,FALSE)))</f>
        <v/>
      </c>
      <c r="F34" s="64" t="str">
        <f>IF(IF(ISERROR(VLOOKUP('Step 2. Update Results'!$N23,'Step 2. Update Results'!$A$2:$M$41,5,FALSE)), "", VLOOKUP('Step 2. Update Results'!$N23,'Step 2. Update Results'!$A$2:$M$41,5,FALSE))=0,"",IF(ISERROR(VLOOKUP('Step 2. Update Results'!$N23,'Step 2. Update Results'!$A$2:$M$41,5,FALSE)), "", VLOOKUP('Step 2. Update Results'!$N23,'Step 2. Update Results'!$A$2:$M$41,5,FALSE)))</f>
        <v/>
      </c>
      <c r="G34" s="64" t="str">
        <f>IF(IF(ISERROR(VLOOKUP('Step 2. Update Results'!$N23,'Step 2. Update Results'!$A$2:$M$41,6,FALSE)), "", VLOOKUP('Step 2. Update Results'!$N23,'Step 2. Update Results'!$A$2:$M$41,6,FALSE))=0,"",IF(ISERROR(VLOOKUP('Step 2. Update Results'!$N23,'Step 2. Update Results'!$A$2:$M$41,6,FALSE)), "", VLOOKUP('Step 2. Update Results'!$N23,'Step 2. Update Results'!$A$2:$M$41,6,FALSE)))</f>
        <v/>
      </c>
      <c r="H34" s="64" t="str">
        <f>IF(IF(ISERROR(VLOOKUP('Step 2. Update Results'!$N23,'Step 2. Update Results'!$A$2:$M$41,7,FALSE)), "", VLOOKUP('Step 2. Update Results'!$N23,'Step 2. Update Results'!$A$2:$M$41,7,FALSE))=0,"",IF(ISERROR(VLOOKUP('Step 2. Update Results'!$N23,'Step 2. Update Results'!$A$2:$M$41,7,FALSE)), "", VLOOKUP('Step 2. Update Results'!$N23,'Step 2. Update Results'!$A$2:$M$41,7,FALSE)))</f>
        <v/>
      </c>
      <c r="I34" s="64">
        <f>IF(IF(ISERROR(VLOOKUP('Step 2. Update Results'!$N23,'Step 2. Update Results'!$A$2:$M$41,8,FALSE)), "", VLOOKUP('Step 2. Update Results'!$N23,'Step 2. Update Results'!$A$2:$M$41,8,FALSE))=0,"",IF(ISERROR(VLOOKUP('Step 2. Update Results'!$N23,'Step 2. Update Results'!$A$2:$M$41,8,FALSE)), "", VLOOKUP('Step 2. Update Results'!$N23,'Step 2. Update Results'!$A$2:$M$41,8,FALSE)))</f>
        <v>1</v>
      </c>
      <c r="J34" s="64" t="str">
        <f>IF(IF(ISERROR(VLOOKUP('Step 2. Update Results'!$N23,'Step 2. Update Results'!$A$2:$M$41,9,FALSE)), "", VLOOKUP('Step 2. Update Results'!$N23,'Step 2. Update Results'!$A$2:$M$41,9,FALSE))=0,"",IF(ISERROR(VLOOKUP('Step 2. Update Results'!$N23,'Step 2. Update Results'!$A$2:$M$41,9,FALSE)), "", VLOOKUP('Step 2. Update Results'!$N23,'Step 2. Update Results'!$A$2:$M$41,9,FALSE)))</f>
        <v/>
      </c>
      <c r="K34" s="64" t="str">
        <f>IF(IF(ISERROR(VLOOKUP('Step 2. Update Results'!$N23,'Step 2. Update Results'!$A$2:$M$41,10,FALSE)), "", VLOOKUP('Step 2. Update Results'!$N23,'Step 2. Update Results'!$A$2:$M$41,10,FALSE))=0,"",IF(ISERROR(VLOOKUP('Step 2. Update Results'!$N23,'Step 2. Update Results'!$A$2:$M$41,10,FALSE)), "", VLOOKUP('Step 2. Update Results'!$N23,'Step 2. Update Results'!$A$2:$M$41,10,FALSE)))</f>
        <v/>
      </c>
      <c r="L34" s="64" t="str">
        <f>IF(IF(ISERROR(VLOOKUP('Step 2. Update Results'!$N23,'Step 2. Update Results'!$A$2:$M$41,11,FALSE)), "", VLOOKUP('Step 2. Update Results'!$N23,'Step 2. Update Results'!$A$2:$M$41,11,FALSE))=0,"",IF(ISERROR(VLOOKUP('Step 2. Update Results'!$N23,'Step 2. Update Results'!$A$2:$M$41,11,FALSE)), "", VLOOKUP('Step 2. Update Results'!$N23,'Step 2. Update Results'!$A$2:$M$41,11,FALSE)))</f>
        <v/>
      </c>
      <c r="M34" s="64" t="str">
        <f>IF(IF(ISERROR(VLOOKUP('Step 2. Update Results'!$N23,'Step 2. Update Results'!$A$2:$M$41,12,FALSE)), "", VLOOKUP('Step 2. Update Results'!$N23,'Step 2. Update Results'!$A$2:$M$41,12,FALSE))=0,"",IF(ISERROR(VLOOKUP('Step 2. Update Results'!$N23,'Step 2. Update Results'!$A$2:$M$41,12,FALSE)), "", VLOOKUP('Step 2. Update Results'!$N23,'Step 2. Update Results'!$A$2:$M$41,12,FALSE)))</f>
        <v/>
      </c>
    </row>
    <row r="35" spans="1:13" x14ac:dyDescent="0.25">
      <c r="A35" s="65">
        <f>IF($B35="","",IF($C35=$C34,$A34,'Step 2. Update Results'!N24))</f>
        <v>16</v>
      </c>
      <c r="B35" s="66" t="str">
        <f>IF(ISERROR(VLOOKUP('Step 2. Update Results'!$N24,'Step 2. Update Results'!$A$2:$M$41,2,FALSE)), "", VLOOKUP('Step 2. Update Results'!$N24,'Step 2. Update Results'!$A$2:$M$41,2,FALSE))</f>
        <v>Marcus</v>
      </c>
      <c r="C35" s="68">
        <f>IF(ISERROR(VLOOKUP('Step 2. Update Results'!$N24,'Step 2. Update Results'!$A$2:$M$41,13,FALSE)), "", VLOOKUP('Step 2. Update Results'!$N24,'Step 2. Update Results'!$A$2:$M$41,13,FALSE))</f>
        <v>1</v>
      </c>
      <c r="D35" s="67">
        <f>IF(IF(ISERROR(VLOOKUP('Step 2. Update Results'!$N24,'Step 2. Update Results'!$A$2:$M$41,3,FALSE)), "", VLOOKUP('Step 2. Update Results'!$N24,'Step 2. Update Results'!$A$2:$M$41,3,FALSE))=0,"",IF(ISERROR(VLOOKUP('Step 2. Update Results'!$N24,'Step 2. Update Results'!$A$2:$M$41,3,FALSE)), "", VLOOKUP('Step 2. Update Results'!$N24,'Step 2. Update Results'!$A$2:$M$41,3,FALSE)))</f>
        <v>1</v>
      </c>
      <c r="E35" s="67" t="str">
        <f>IF(IF(ISERROR(VLOOKUP('Step 2. Update Results'!$N24,'Step 2. Update Results'!$A$2:$M$41,4,FALSE)), "", VLOOKUP('Step 2. Update Results'!$N24,'Step 2. Update Results'!$A$2:$M$41,4,FALSE))=0,"",IF(ISERROR(VLOOKUP('Step 2. Update Results'!$N24,'Step 2. Update Results'!$A$2:$M$41,4,FALSE)), "", VLOOKUP('Step 2. Update Results'!$N24,'Step 2. Update Results'!$A$2:$M$41,4,FALSE)))</f>
        <v/>
      </c>
      <c r="F35" s="67" t="str">
        <f>IF(IF(ISERROR(VLOOKUP('Step 2. Update Results'!$N24,'Step 2. Update Results'!$A$2:$M$41,5,FALSE)), "", VLOOKUP('Step 2. Update Results'!$N24,'Step 2. Update Results'!$A$2:$M$41,5,FALSE))=0,"",IF(ISERROR(VLOOKUP('Step 2. Update Results'!$N24,'Step 2. Update Results'!$A$2:$M$41,5,FALSE)), "", VLOOKUP('Step 2. Update Results'!$N24,'Step 2. Update Results'!$A$2:$M$41,5,FALSE)))</f>
        <v/>
      </c>
      <c r="G35" s="67" t="str">
        <f>IF(IF(ISERROR(VLOOKUP('Step 2. Update Results'!$N24,'Step 2. Update Results'!$A$2:$M$41,6,FALSE)), "", VLOOKUP('Step 2. Update Results'!$N24,'Step 2. Update Results'!$A$2:$M$41,6,FALSE))=0,"",IF(ISERROR(VLOOKUP('Step 2. Update Results'!$N24,'Step 2. Update Results'!$A$2:$M$41,6,FALSE)), "", VLOOKUP('Step 2. Update Results'!$N24,'Step 2. Update Results'!$A$2:$M$41,6,FALSE)))</f>
        <v/>
      </c>
      <c r="H35" s="67" t="str">
        <f>IF(IF(ISERROR(VLOOKUP('Step 2. Update Results'!$N24,'Step 2. Update Results'!$A$2:$M$41,7,FALSE)), "", VLOOKUP('Step 2. Update Results'!$N24,'Step 2. Update Results'!$A$2:$M$41,7,FALSE))=0,"",IF(ISERROR(VLOOKUP('Step 2. Update Results'!$N24,'Step 2. Update Results'!$A$2:$M$41,7,FALSE)), "", VLOOKUP('Step 2. Update Results'!$N24,'Step 2. Update Results'!$A$2:$M$41,7,FALSE)))</f>
        <v/>
      </c>
      <c r="I35" s="67" t="str">
        <f>IF(IF(ISERROR(VLOOKUP('Step 2. Update Results'!$N24,'Step 2. Update Results'!$A$2:$M$41,8,FALSE)), "", VLOOKUP('Step 2. Update Results'!$N24,'Step 2. Update Results'!$A$2:$M$41,8,FALSE))=0,"",IF(ISERROR(VLOOKUP('Step 2. Update Results'!$N24,'Step 2. Update Results'!$A$2:$M$41,8,FALSE)), "", VLOOKUP('Step 2. Update Results'!$N24,'Step 2. Update Results'!$A$2:$M$41,8,FALSE)))</f>
        <v/>
      </c>
      <c r="J35" s="67" t="str">
        <f>IF(IF(ISERROR(VLOOKUP('Step 2. Update Results'!$N24,'Step 2. Update Results'!$A$2:$M$41,9,FALSE)), "", VLOOKUP('Step 2. Update Results'!$N24,'Step 2. Update Results'!$A$2:$M$41,9,FALSE))=0,"",IF(ISERROR(VLOOKUP('Step 2. Update Results'!$N24,'Step 2. Update Results'!$A$2:$M$41,9,FALSE)), "", VLOOKUP('Step 2. Update Results'!$N24,'Step 2. Update Results'!$A$2:$M$41,9,FALSE)))</f>
        <v/>
      </c>
      <c r="K35" s="67" t="str">
        <f>IF(IF(ISERROR(VLOOKUP('Step 2. Update Results'!$N24,'Step 2. Update Results'!$A$2:$M$41,10,FALSE)), "", VLOOKUP('Step 2. Update Results'!$N24,'Step 2. Update Results'!$A$2:$M$41,10,FALSE))=0,"",IF(ISERROR(VLOOKUP('Step 2. Update Results'!$N24,'Step 2. Update Results'!$A$2:$M$41,10,FALSE)), "", VLOOKUP('Step 2. Update Results'!$N24,'Step 2. Update Results'!$A$2:$M$41,10,FALSE)))</f>
        <v/>
      </c>
      <c r="L35" s="67" t="str">
        <f>IF(IF(ISERROR(VLOOKUP('Step 2. Update Results'!$N24,'Step 2. Update Results'!$A$2:$M$41,11,FALSE)), "", VLOOKUP('Step 2. Update Results'!$N24,'Step 2. Update Results'!$A$2:$M$41,11,FALSE))=0,"",IF(ISERROR(VLOOKUP('Step 2. Update Results'!$N24,'Step 2. Update Results'!$A$2:$M$41,11,FALSE)), "", VLOOKUP('Step 2. Update Results'!$N24,'Step 2. Update Results'!$A$2:$M$41,11,FALSE)))</f>
        <v/>
      </c>
      <c r="M35" s="67" t="str">
        <f>IF(IF(ISERROR(VLOOKUP('Step 2. Update Results'!$N24,'Step 2. Update Results'!$A$2:$M$41,12,FALSE)), "", VLOOKUP('Step 2. Update Results'!$N24,'Step 2. Update Results'!$A$2:$M$41,12,FALSE))=0,"",IF(ISERROR(VLOOKUP('Step 2. Update Results'!$N24,'Step 2. Update Results'!$A$2:$M$41,12,FALSE)), "", VLOOKUP('Step 2. Update Results'!$N24,'Step 2. Update Results'!$A$2:$M$41,12,FALSE)))</f>
        <v/>
      </c>
    </row>
    <row r="36" spans="1:13" x14ac:dyDescent="0.25">
      <c r="A36" s="62">
        <f>IF($B36="","",IF($C36=$C35,$A35,'Step 2. Update Results'!N25))</f>
        <v>16</v>
      </c>
      <c r="B36" s="63" t="str">
        <f>IF(ISERROR(VLOOKUP('Step 2. Update Results'!$N25,'Step 2. Update Results'!$A$2:$M$41,2,FALSE)), "", VLOOKUP('Step 2. Update Results'!$N25,'Step 2. Update Results'!$A$2:$M$41,2,FALSE))</f>
        <v>Matthew</v>
      </c>
      <c r="C36" s="68">
        <f>IF(ISERROR(VLOOKUP('Step 2. Update Results'!$N25,'Step 2. Update Results'!$A$2:$M$41,13,FALSE)), "", VLOOKUP('Step 2. Update Results'!$N25,'Step 2. Update Results'!$A$2:$M$41,13,FALSE))</f>
        <v>1</v>
      </c>
      <c r="D36" s="64" t="str">
        <f>IF(IF(ISERROR(VLOOKUP('Step 2. Update Results'!$N25,'Step 2. Update Results'!$A$2:$M$41,3,FALSE)), "", VLOOKUP('Step 2. Update Results'!$N25,'Step 2. Update Results'!$A$2:$M$41,3,FALSE))=0,"",IF(ISERROR(VLOOKUP('Step 2. Update Results'!$N25,'Step 2. Update Results'!$A$2:$M$41,3,FALSE)), "", VLOOKUP('Step 2. Update Results'!$N25,'Step 2. Update Results'!$A$2:$M$41,3,FALSE)))</f>
        <v/>
      </c>
      <c r="E36" s="64" t="str">
        <f>IF(IF(ISERROR(VLOOKUP('Step 2. Update Results'!$N25,'Step 2. Update Results'!$A$2:$M$41,4,FALSE)), "", VLOOKUP('Step 2. Update Results'!$N25,'Step 2. Update Results'!$A$2:$M$41,4,FALSE))=0,"",IF(ISERROR(VLOOKUP('Step 2. Update Results'!$N25,'Step 2. Update Results'!$A$2:$M$41,4,FALSE)), "", VLOOKUP('Step 2. Update Results'!$N25,'Step 2. Update Results'!$A$2:$M$41,4,FALSE)))</f>
        <v/>
      </c>
      <c r="F36" s="64" t="str">
        <f>IF(IF(ISERROR(VLOOKUP('Step 2. Update Results'!$N25,'Step 2. Update Results'!$A$2:$M$41,5,FALSE)), "", VLOOKUP('Step 2. Update Results'!$N25,'Step 2. Update Results'!$A$2:$M$41,5,FALSE))=0,"",IF(ISERROR(VLOOKUP('Step 2. Update Results'!$N25,'Step 2. Update Results'!$A$2:$M$41,5,FALSE)), "", VLOOKUP('Step 2. Update Results'!$N25,'Step 2. Update Results'!$A$2:$M$41,5,FALSE)))</f>
        <v/>
      </c>
      <c r="G36" s="64">
        <f>IF(IF(ISERROR(VLOOKUP('Step 2. Update Results'!$N25,'Step 2. Update Results'!$A$2:$M$41,6,FALSE)), "", VLOOKUP('Step 2. Update Results'!$N25,'Step 2. Update Results'!$A$2:$M$41,6,FALSE))=0,"",IF(ISERROR(VLOOKUP('Step 2. Update Results'!$N25,'Step 2. Update Results'!$A$2:$M$41,6,FALSE)), "", VLOOKUP('Step 2. Update Results'!$N25,'Step 2. Update Results'!$A$2:$M$41,6,FALSE)))</f>
        <v>1</v>
      </c>
      <c r="H36" s="64" t="str">
        <f>IF(IF(ISERROR(VLOOKUP('Step 2. Update Results'!$N25,'Step 2. Update Results'!$A$2:$M$41,7,FALSE)), "", VLOOKUP('Step 2. Update Results'!$N25,'Step 2. Update Results'!$A$2:$M$41,7,FALSE))=0,"",IF(ISERROR(VLOOKUP('Step 2. Update Results'!$N25,'Step 2. Update Results'!$A$2:$M$41,7,FALSE)), "", VLOOKUP('Step 2. Update Results'!$N25,'Step 2. Update Results'!$A$2:$M$41,7,FALSE)))</f>
        <v/>
      </c>
      <c r="I36" s="64" t="str">
        <f>IF(IF(ISERROR(VLOOKUP('Step 2. Update Results'!$N25,'Step 2. Update Results'!$A$2:$M$41,8,FALSE)), "", VLOOKUP('Step 2. Update Results'!$N25,'Step 2. Update Results'!$A$2:$M$41,8,FALSE))=0,"",IF(ISERROR(VLOOKUP('Step 2. Update Results'!$N25,'Step 2. Update Results'!$A$2:$M$41,8,FALSE)), "", VLOOKUP('Step 2. Update Results'!$N25,'Step 2. Update Results'!$A$2:$M$41,8,FALSE)))</f>
        <v/>
      </c>
      <c r="J36" s="64" t="str">
        <f>IF(IF(ISERROR(VLOOKUP('Step 2. Update Results'!$N25,'Step 2. Update Results'!$A$2:$M$41,9,FALSE)), "", VLOOKUP('Step 2. Update Results'!$N25,'Step 2. Update Results'!$A$2:$M$41,9,FALSE))=0,"",IF(ISERROR(VLOOKUP('Step 2. Update Results'!$N25,'Step 2. Update Results'!$A$2:$M$41,9,FALSE)), "", VLOOKUP('Step 2. Update Results'!$N25,'Step 2. Update Results'!$A$2:$M$41,9,FALSE)))</f>
        <v/>
      </c>
      <c r="K36" s="64" t="str">
        <f>IF(IF(ISERROR(VLOOKUP('Step 2. Update Results'!$N25,'Step 2. Update Results'!$A$2:$M$41,10,FALSE)), "", VLOOKUP('Step 2. Update Results'!$N25,'Step 2. Update Results'!$A$2:$M$41,10,FALSE))=0,"",IF(ISERROR(VLOOKUP('Step 2. Update Results'!$N25,'Step 2. Update Results'!$A$2:$M$41,10,FALSE)), "", VLOOKUP('Step 2. Update Results'!$N25,'Step 2. Update Results'!$A$2:$M$41,10,FALSE)))</f>
        <v/>
      </c>
      <c r="L36" s="64" t="str">
        <f>IF(IF(ISERROR(VLOOKUP('Step 2. Update Results'!$N25,'Step 2. Update Results'!$A$2:$M$41,11,FALSE)), "", VLOOKUP('Step 2. Update Results'!$N25,'Step 2. Update Results'!$A$2:$M$41,11,FALSE))=0,"",IF(ISERROR(VLOOKUP('Step 2. Update Results'!$N25,'Step 2. Update Results'!$A$2:$M$41,11,FALSE)), "", VLOOKUP('Step 2. Update Results'!$N25,'Step 2. Update Results'!$A$2:$M$41,11,FALSE)))</f>
        <v/>
      </c>
      <c r="M36" s="64" t="str">
        <f>IF(IF(ISERROR(VLOOKUP('Step 2. Update Results'!$N25,'Step 2. Update Results'!$A$2:$M$41,12,FALSE)), "", VLOOKUP('Step 2. Update Results'!$N25,'Step 2. Update Results'!$A$2:$M$41,12,FALSE))=0,"",IF(ISERROR(VLOOKUP('Step 2. Update Results'!$N25,'Step 2. Update Results'!$A$2:$M$41,12,FALSE)), "", VLOOKUP('Step 2. Update Results'!$N25,'Step 2. Update Results'!$A$2:$M$41,12,FALSE)))</f>
        <v/>
      </c>
    </row>
    <row r="37" spans="1:13" x14ac:dyDescent="0.25">
      <c r="A37" s="65">
        <f>IF($B37="","",IF($C37=$C36,$A36,'Step 2. Update Results'!N26))</f>
        <v>16</v>
      </c>
      <c r="B37" s="66" t="str">
        <f>IF(ISERROR(VLOOKUP('Step 2. Update Results'!$N26,'Step 2. Update Results'!$A$2:$M$41,2,FALSE)), "", VLOOKUP('Step 2. Update Results'!$N26,'Step 2. Update Results'!$A$2:$M$41,2,FALSE))</f>
        <v>Neville</v>
      </c>
      <c r="C37" s="68">
        <f>IF(ISERROR(VLOOKUP('Step 2. Update Results'!$N26,'Step 2. Update Results'!$A$2:$M$41,13,FALSE)), "", VLOOKUP('Step 2. Update Results'!$N26,'Step 2. Update Results'!$A$2:$M$41,13,FALSE))</f>
        <v>1</v>
      </c>
      <c r="D37" s="67" t="str">
        <f>IF(IF(ISERROR(VLOOKUP('Step 2. Update Results'!$N26,'Step 2. Update Results'!$A$2:$M$41,3,FALSE)), "", VLOOKUP('Step 2. Update Results'!$N26,'Step 2. Update Results'!$A$2:$M$41,3,FALSE))=0,"",IF(ISERROR(VLOOKUP('Step 2. Update Results'!$N26,'Step 2. Update Results'!$A$2:$M$41,3,FALSE)), "", VLOOKUP('Step 2. Update Results'!$N26,'Step 2. Update Results'!$A$2:$M$41,3,FALSE)))</f>
        <v/>
      </c>
      <c r="E37" s="67">
        <f>IF(IF(ISERROR(VLOOKUP('Step 2. Update Results'!$N26,'Step 2. Update Results'!$A$2:$M$41,4,FALSE)), "", VLOOKUP('Step 2. Update Results'!$N26,'Step 2. Update Results'!$A$2:$M$41,4,FALSE))=0,"",IF(ISERROR(VLOOKUP('Step 2. Update Results'!$N26,'Step 2. Update Results'!$A$2:$M$41,4,FALSE)), "", VLOOKUP('Step 2. Update Results'!$N26,'Step 2. Update Results'!$A$2:$M$41,4,FALSE)))</f>
        <v>1</v>
      </c>
      <c r="F37" s="67" t="str">
        <f>IF(IF(ISERROR(VLOOKUP('Step 2. Update Results'!$N26,'Step 2. Update Results'!$A$2:$M$41,5,FALSE)), "", VLOOKUP('Step 2. Update Results'!$N26,'Step 2. Update Results'!$A$2:$M$41,5,FALSE))=0,"",IF(ISERROR(VLOOKUP('Step 2. Update Results'!$N26,'Step 2. Update Results'!$A$2:$M$41,5,FALSE)), "", VLOOKUP('Step 2. Update Results'!$N26,'Step 2. Update Results'!$A$2:$M$41,5,FALSE)))</f>
        <v/>
      </c>
      <c r="G37" s="67" t="str">
        <f>IF(IF(ISERROR(VLOOKUP('Step 2. Update Results'!$N26,'Step 2. Update Results'!$A$2:$M$41,6,FALSE)), "", VLOOKUP('Step 2. Update Results'!$N26,'Step 2. Update Results'!$A$2:$M$41,6,FALSE))=0,"",IF(ISERROR(VLOOKUP('Step 2. Update Results'!$N26,'Step 2. Update Results'!$A$2:$M$41,6,FALSE)), "", VLOOKUP('Step 2. Update Results'!$N26,'Step 2. Update Results'!$A$2:$M$41,6,FALSE)))</f>
        <v/>
      </c>
      <c r="H37" s="67" t="str">
        <f>IF(IF(ISERROR(VLOOKUP('Step 2. Update Results'!$N26,'Step 2. Update Results'!$A$2:$M$41,7,FALSE)), "", VLOOKUP('Step 2. Update Results'!$N26,'Step 2. Update Results'!$A$2:$M$41,7,FALSE))=0,"",IF(ISERROR(VLOOKUP('Step 2. Update Results'!$N26,'Step 2. Update Results'!$A$2:$M$41,7,FALSE)), "", VLOOKUP('Step 2. Update Results'!$N26,'Step 2. Update Results'!$A$2:$M$41,7,FALSE)))</f>
        <v/>
      </c>
      <c r="I37" s="67" t="str">
        <f>IF(IF(ISERROR(VLOOKUP('Step 2. Update Results'!$N26,'Step 2. Update Results'!$A$2:$M$41,8,FALSE)), "", VLOOKUP('Step 2. Update Results'!$N26,'Step 2. Update Results'!$A$2:$M$41,8,FALSE))=0,"",IF(ISERROR(VLOOKUP('Step 2. Update Results'!$N26,'Step 2. Update Results'!$A$2:$M$41,8,FALSE)), "", VLOOKUP('Step 2. Update Results'!$N26,'Step 2. Update Results'!$A$2:$M$41,8,FALSE)))</f>
        <v/>
      </c>
      <c r="J37" s="67" t="str">
        <f>IF(IF(ISERROR(VLOOKUP('Step 2. Update Results'!$N26,'Step 2. Update Results'!$A$2:$M$41,9,FALSE)), "", VLOOKUP('Step 2. Update Results'!$N26,'Step 2. Update Results'!$A$2:$M$41,9,FALSE))=0,"",IF(ISERROR(VLOOKUP('Step 2. Update Results'!$N26,'Step 2. Update Results'!$A$2:$M$41,9,FALSE)), "", VLOOKUP('Step 2. Update Results'!$N26,'Step 2. Update Results'!$A$2:$M$41,9,FALSE)))</f>
        <v/>
      </c>
      <c r="K37" s="67" t="str">
        <f>IF(IF(ISERROR(VLOOKUP('Step 2. Update Results'!$N26,'Step 2. Update Results'!$A$2:$M$41,10,FALSE)), "", VLOOKUP('Step 2. Update Results'!$N26,'Step 2. Update Results'!$A$2:$M$41,10,FALSE))=0,"",IF(ISERROR(VLOOKUP('Step 2. Update Results'!$N26,'Step 2. Update Results'!$A$2:$M$41,10,FALSE)), "", VLOOKUP('Step 2. Update Results'!$N26,'Step 2. Update Results'!$A$2:$M$41,10,FALSE)))</f>
        <v/>
      </c>
      <c r="L37" s="67" t="str">
        <f>IF(IF(ISERROR(VLOOKUP('Step 2. Update Results'!$N26,'Step 2. Update Results'!$A$2:$M$41,11,FALSE)), "", VLOOKUP('Step 2. Update Results'!$N26,'Step 2. Update Results'!$A$2:$M$41,11,FALSE))=0,"",IF(ISERROR(VLOOKUP('Step 2. Update Results'!$N26,'Step 2. Update Results'!$A$2:$M$41,11,FALSE)), "", VLOOKUP('Step 2. Update Results'!$N26,'Step 2. Update Results'!$A$2:$M$41,11,FALSE)))</f>
        <v/>
      </c>
      <c r="M37" s="67" t="str">
        <f>IF(IF(ISERROR(VLOOKUP('Step 2. Update Results'!$N26,'Step 2. Update Results'!$A$2:$M$41,12,FALSE)), "", VLOOKUP('Step 2. Update Results'!$N26,'Step 2. Update Results'!$A$2:$M$41,12,FALSE))=0,"",IF(ISERROR(VLOOKUP('Step 2. Update Results'!$N26,'Step 2. Update Results'!$A$2:$M$41,12,FALSE)), "", VLOOKUP('Step 2. Update Results'!$N26,'Step 2. Update Results'!$A$2:$M$41,12,FALSE)))</f>
        <v/>
      </c>
    </row>
    <row r="38" spans="1:13" x14ac:dyDescent="0.25">
      <c r="A38" s="62" t="str">
        <f>IF($B38="","",IF($C38=$C37,$A37,'Step 2. Update Results'!N27))</f>
        <v/>
      </c>
      <c r="B38" s="63" t="str">
        <f>IF(ISERROR(VLOOKUP('Step 2. Update Results'!$N27,'Step 2. Update Results'!$A$2:$M$41,2,FALSE)), "", VLOOKUP('Step 2. Update Results'!$N27,'Step 2. Update Results'!$A$2:$M$41,2,FALSE))</f>
        <v/>
      </c>
      <c r="C38" s="68" t="str">
        <f>IF(ISERROR(VLOOKUP('Step 2. Update Results'!$N27,'Step 2. Update Results'!$A$2:$M$41,13,FALSE)), "", VLOOKUP('Step 2. Update Results'!$N27,'Step 2. Update Results'!$A$2:$M$41,13,FALSE))</f>
        <v/>
      </c>
      <c r="D38" s="64" t="str">
        <f>IF(IF(ISERROR(VLOOKUP('Step 2. Update Results'!$N27,'Step 2. Update Results'!$A$2:$M$41,3,FALSE)), "", VLOOKUP('Step 2. Update Results'!$N27,'Step 2. Update Results'!$A$2:$M$41,3,FALSE))=0,"",IF(ISERROR(VLOOKUP('Step 2. Update Results'!$N27,'Step 2. Update Results'!$A$2:$M$41,3,FALSE)), "", VLOOKUP('Step 2. Update Results'!$N27,'Step 2. Update Results'!$A$2:$M$41,3,FALSE)))</f>
        <v/>
      </c>
      <c r="E38" s="64" t="str">
        <f>IF(IF(ISERROR(VLOOKUP('Step 2. Update Results'!$N27,'Step 2. Update Results'!$A$2:$M$41,4,FALSE)), "", VLOOKUP('Step 2. Update Results'!$N27,'Step 2. Update Results'!$A$2:$M$41,4,FALSE))=0,"",IF(ISERROR(VLOOKUP('Step 2. Update Results'!$N27,'Step 2. Update Results'!$A$2:$M$41,4,FALSE)), "", VLOOKUP('Step 2. Update Results'!$N27,'Step 2. Update Results'!$A$2:$M$41,4,FALSE)))</f>
        <v/>
      </c>
      <c r="F38" s="64" t="str">
        <f>IF(IF(ISERROR(VLOOKUP('Step 2. Update Results'!$N27,'Step 2. Update Results'!$A$2:$M$41,5,FALSE)), "", VLOOKUP('Step 2. Update Results'!$N27,'Step 2. Update Results'!$A$2:$M$41,5,FALSE))=0,"",IF(ISERROR(VLOOKUP('Step 2. Update Results'!$N27,'Step 2. Update Results'!$A$2:$M$41,5,FALSE)), "", VLOOKUP('Step 2. Update Results'!$N27,'Step 2. Update Results'!$A$2:$M$41,5,FALSE)))</f>
        <v/>
      </c>
      <c r="G38" s="64" t="str">
        <f>IF(IF(ISERROR(VLOOKUP('Step 2. Update Results'!$N27,'Step 2. Update Results'!$A$2:$M$41,6,FALSE)), "", VLOOKUP('Step 2. Update Results'!$N27,'Step 2. Update Results'!$A$2:$M$41,6,FALSE))=0,"",IF(ISERROR(VLOOKUP('Step 2. Update Results'!$N27,'Step 2. Update Results'!$A$2:$M$41,6,FALSE)), "", VLOOKUP('Step 2. Update Results'!$N27,'Step 2. Update Results'!$A$2:$M$41,6,FALSE)))</f>
        <v/>
      </c>
      <c r="H38" s="64" t="str">
        <f>IF(IF(ISERROR(VLOOKUP('Step 2. Update Results'!$N27,'Step 2. Update Results'!$A$2:$M$41,7,FALSE)), "", VLOOKUP('Step 2. Update Results'!$N27,'Step 2. Update Results'!$A$2:$M$41,7,FALSE))=0,"",IF(ISERROR(VLOOKUP('Step 2. Update Results'!$N27,'Step 2. Update Results'!$A$2:$M$41,7,FALSE)), "", VLOOKUP('Step 2. Update Results'!$N27,'Step 2. Update Results'!$A$2:$M$41,7,FALSE)))</f>
        <v/>
      </c>
      <c r="I38" s="64" t="str">
        <f>IF(IF(ISERROR(VLOOKUP('Step 2. Update Results'!$N27,'Step 2. Update Results'!$A$2:$M$41,8,FALSE)), "", VLOOKUP('Step 2. Update Results'!$N27,'Step 2. Update Results'!$A$2:$M$41,8,FALSE))=0,"",IF(ISERROR(VLOOKUP('Step 2. Update Results'!$N27,'Step 2. Update Results'!$A$2:$M$41,8,FALSE)), "", VLOOKUP('Step 2. Update Results'!$N27,'Step 2. Update Results'!$A$2:$M$41,8,FALSE)))</f>
        <v/>
      </c>
      <c r="J38" s="64" t="str">
        <f>IF(IF(ISERROR(VLOOKUP('Step 2. Update Results'!$N27,'Step 2. Update Results'!$A$2:$M$41,9,FALSE)), "", VLOOKUP('Step 2. Update Results'!$N27,'Step 2. Update Results'!$A$2:$M$41,9,FALSE))=0,"",IF(ISERROR(VLOOKUP('Step 2. Update Results'!$N27,'Step 2. Update Results'!$A$2:$M$41,9,FALSE)), "", VLOOKUP('Step 2. Update Results'!$N27,'Step 2. Update Results'!$A$2:$M$41,9,FALSE)))</f>
        <v/>
      </c>
      <c r="K38" s="64" t="str">
        <f>IF(IF(ISERROR(VLOOKUP('Step 2. Update Results'!$N27,'Step 2. Update Results'!$A$2:$M$41,10,FALSE)), "", VLOOKUP('Step 2. Update Results'!$N27,'Step 2. Update Results'!$A$2:$M$41,10,FALSE))=0,"",IF(ISERROR(VLOOKUP('Step 2. Update Results'!$N27,'Step 2. Update Results'!$A$2:$M$41,10,FALSE)), "", VLOOKUP('Step 2. Update Results'!$N27,'Step 2. Update Results'!$A$2:$M$41,10,FALSE)))</f>
        <v/>
      </c>
      <c r="L38" s="64" t="str">
        <f>IF(IF(ISERROR(VLOOKUP('Step 2. Update Results'!$N27,'Step 2. Update Results'!$A$2:$M$41,11,FALSE)), "", VLOOKUP('Step 2. Update Results'!$N27,'Step 2. Update Results'!$A$2:$M$41,11,FALSE))=0,"",IF(ISERROR(VLOOKUP('Step 2. Update Results'!$N27,'Step 2. Update Results'!$A$2:$M$41,11,FALSE)), "", VLOOKUP('Step 2. Update Results'!$N27,'Step 2. Update Results'!$A$2:$M$41,11,FALSE)))</f>
        <v/>
      </c>
      <c r="M38" s="64" t="str">
        <f>IF(IF(ISERROR(VLOOKUP('Step 2. Update Results'!$N27,'Step 2. Update Results'!$A$2:$M$41,12,FALSE)), "", VLOOKUP('Step 2. Update Results'!$N27,'Step 2. Update Results'!$A$2:$M$41,12,FALSE))=0,"",IF(ISERROR(VLOOKUP('Step 2. Update Results'!$N27,'Step 2. Update Results'!$A$2:$M$41,12,FALSE)), "", VLOOKUP('Step 2. Update Results'!$N27,'Step 2. Update Results'!$A$2:$M$41,12,FALSE)))</f>
        <v/>
      </c>
    </row>
    <row r="39" spans="1:13" x14ac:dyDescent="0.25">
      <c r="A39" s="65" t="str">
        <f>IF($B39="","",IF($C39=$C38,$A38,'Step 2. Update Results'!N28))</f>
        <v/>
      </c>
      <c r="B39" s="66" t="str">
        <f>IF(ISERROR(VLOOKUP('Step 2. Update Results'!$N28,'Step 2. Update Results'!$A$2:$M$41,2,FALSE)), "", VLOOKUP('Step 2. Update Results'!$N28,'Step 2. Update Results'!$A$2:$M$41,2,FALSE))</f>
        <v/>
      </c>
      <c r="C39" s="68" t="str">
        <f>IF(ISERROR(VLOOKUP('Step 2. Update Results'!$N28,'Step 2. Update Results'!$A$2:$M$41,13,FALSE)), "", VLOOKUP('Step 2. Update Results'!$N28,'Step 2. Update Results'!$A$2:$M$41,13,FALSE))</f>
        <v/>
      </c>
      <c r="D39" s="67" t="str">
        <f>IF(IF(ISERROR(VLOOKUP('Step 2. Update Results'!$N28,'Step 2. Update Results'!$A$2:$M$41,3,FALSE)), "", VLOOKUP('Step 2. Update Results'!$N28,'Step 2. Update Results'!$A$2:$M$41,3,FALSE))=0,"",IF(ISERROR(VLOOKUP('Step 2. Update Results'!$N28,'Step 2. Update Results'!$A$2:$M$41,3,FALSE)), "", VLOOKUP('Step 2. Update Results'!$N28,'Step 2. Update Results'!$A$2:$M$41,3,FALSE)))</f>
        <v/>
      </c>
      <c r="E39" s="67" t="str">
        <f>IF(IF(ISERROR(VLOOKUP('Step 2. Update Results'!$N28,'Step 2. Update Results'!$A$2:$M$41,4,FALSE)), "", VLOOKUP('Step 2. Update Results'!$N28,'Step 2. Update Results'!$A$2:$M$41,4,FALSE))=0,"",IF(ISERROR(VLOOKUP('Step 2. Update Results'!$N28,'Step 2. Update Results'!$A$2:$M$41,4,FALSE)), "", VLOOKUP('Step 2. Update Results'!$N28,'Step 2. Update Results'!$A$2:$M$41,4,FALSE)))</f>
        <v/>
      </c>
      <c r="F39" s="67" t="str">
        <f>IF(IF(ISERROR(VLOOKUP('Step 2. Update Results'!$N28,'Step 2. Update Results'!$A$2:$M$41,5,FALSE)), "", VLOOKUP('Step 2. Update Results'!$N28,'Step 2. Update Results'!$A$2:$M$41,5,FALSE))=0,"",IF(ISERROR(VLOOKUP('Step 2. Update Results'!$N28,'Step 2. Update Results'!$A$2:$M$41,5,FALSE)), "", VLOOKUP('Step 2. Update Results'!$N28,'Step 2. Update Results'!$A$2:$M$41,5,FALSE)))</f>
        <v/>
      </c>
      <c r="G39" s="67" t="str">
        <f>IF(IF(ISERROR(VLOOKUP('Step 2. Update Results'!$N28,'Step 2. Update Results'!$A$2:$M$41,6,FALSE)), "", VLOOKUP('Step 2. Update Results'!$N28,'Step 2. Update Results'!$A$2:$M$41,6,FALSE))=0,"",IF(ISERROR(VLOOKUP('Step 2. Update Results'!$N28,'Step 2. Update Results'!$A$2:$M$41,6,FALSE)), "", VLOOKUP('Step 2. Update Results'!$N28,'Step 2. Update Results'!$A$2:$M$41,6,FALSE)))</f>
        <v/>
      </c>
      <c r="H39" s="67" t="str">
        <f>IF(IF(ISERROR(VLOOKUP('Step 2. Update Results'!$N28,'Step 2. Update Results'!$A$2:$M$41,7,FALSE)), "", VLOOKUP('Step 2. Update Results'!$N28,'Step 2. Update Results'!$A$2:$M$41,7,FALSE))=0,"",IF(ISERROR(VLOOKUP('Step 2. Update Results'!$N28,'Step 2. Update Results'!$A$2:$M$41,7,FALSE)), "", VLOOKUP('Step 2. Update Results'!$N28,'Step 2. Update Results'!$A$2:$M$41,7,FALSE)))</f>
        <v/>
      </c>
      <c r="I39" s="67" t="str">
        <f>IF(IF(ISERROR(VLOOKUP('Step 2. Update Results'!$N28,'Step 2. Update Results'!$A$2:$M$41,8,FALSE)), "", VLOOKUP('Step 2. Update Results'!$N28,'Step 2. Update Results'!$A$2:$M$41,8,FALSE))=0,"",IF(ISERROR(VLOOKUP('Step 2. Update Results'!$N28,'Step 2. Update Results'!$A$2:$M$41,8,FALSE)), "", VLOOKUP('Step 2. Update Results'!$N28,'Step 2. Update Results'!$A$2:$M$41,8,FALSE)))</f>
        <v/>
      </c>
      <c r="J39" s="67" t="str">
        <f>IF(IF(ISERROR(VLOOKUP('Step 2. Update Results'!$N28,'Step 2. Update Results'!$A$2:$M$41,9,FALSE)), "", VLOOKUP('Step 2. Update Results'!$N28,'Step 2. Update Results'!$A$2:$M$41,9,FALSE))=0,"",IF(ISERROR(VLOOKUP('Step 2. Update Results'!$N28,'Step 2. Update Results'!$A$2:$M$41,9,FALSE)), "", VLOOKUP('Step 2. Update Results'!$N28,'Step 2. Update Results'!$A$2:$M$41,9,FALSE)))</f>
        <v/>
      </c>
      <c r="K39" s="67" t="str">
        <f>IF(IF(ISERROR(VLOOKUP('Step 2. Update Results'!$N28,'Step 2. Update Results'!$A$2:$M$41,10,FALSE)), "", VLOOKUP('Step 2. Update Results'!$N28,'Step 2. Update Results'!$A$2:$M$41,10,FALSE))=0,"",IF(ISERROR(VLOOKUP('Step 2. Update Results'!$N28,'Step 2. Update Results'!$A$2:$M$41,10,FALSE)), "", VLOOKUP('Step 2. Update Results'!$N28,'Step 2. Update Results'!$A$2:$M$41,10,FALSE)))</f>
        <v/>
      </c>
      <c r="L39" s="67" t="str">
        <f>IF(IF(ISERROR(VLOOKUP('Step 2. Update Results'!$N28,'Step 2. Update Results'!$A$2:$M$41,11,FALSE)), "", VLOOKUP('Step 2. Update Results'!$N28,'Step 2. Update Results'!$A$2:$M$41,11,FALSE))=0,"",IF(ISERROR(VLOOKUP('Step 2. Update Results'!$N28,'Step 2. Update Results'!$A$2:$M$41,11,FALSE)), "", VLOOKUP('Step 2. Update Results'!$N28,'Step 2. Update Results'!$A$2:$M$41,11,FALSE)))</f>
        <v/>
      </c>
      <c r="M39" s="67" t="str">
        <f>IF(IF(ISERROR(VLOOKUP('Step 2. Update Results'!$N28,'Step 2. Update Results'!$A$2:$M$41,12,FALSE)), "", VLOOKUP('Step 2. Update Results'!$N28,'Step 2. Update Results'!$A$2:$M$41,12,FALSE))=0,"",IF(ISERROR(VLOOKUP('Step 2. Update Results'!$N28,'Step 2. Update Results'!$A$2:$M$41,12,FALSE)), "", VLOOKUP('Step 2. Update Results'!$N28,'Step 2. Update Results'!$A$2:$M$41,12,FALSE)))</f>
        <v/>
      </c>
    </row>
    <row r="40" spans="1:13" x14ac:dyDescent="0.25">
      <c r="A40" s="62" t="str">
        <f>IF($B40="","",IF($C40=$C39,$A39,'Step 2. Update Results'!N29))</f>
        <v/>
      </c>
      <c r="B40" s="63" t="str">
        <f>IF(ISERROR(VLOOKUP('Step 2. Update Results'!$N29,'Step 2. Update Results'!$A$2:$M$41,2,FALSE)), "", VLOOKUP('Step 2. Update Results'!$N29,'Step 2. Update Results'!$A$2:$M$41,2,FALSE))</f>
        <v/>
      </c>
      <c r="C40" s="68" t="str">
        <f>IF(ISERROR(VLOOKUP('Step 2. Update Results'!$N29,'Step 2. Update Results'!$A$2:$M$41,13,FALSE)), "", VLOOKUP('Step 2. Update Results'!$N29,'Step 2. Update Results'!$A$2:$M$41,13,FALSE))</f>
        <v/>
      </c>
      <c r="D40" s="64" t="str">
        <f>IF(IF(ISERROR(VLOOKUP('Step 2. Update Results'!$N29,'Step 2. Update Results'!$A$2:$M$41,3,FALSE)), "", VLOOKUP('Step 2. Update Results'!$N29,'Step 2. Update Results'!$A$2:$M$41,3,FALSE))=0,"",IF(ISERROR(VLOOKUP('Step 2. Update Results'!$N29,'Step 2. Update Results'!$A$2:$M$41,3,FALSE)), "", VLOOKUP('Step 2. Update Results'!$N29,'Step 2. Update Results'!$A$2:$M$41,3,FALSE)))</f>
        <v/>
      </c>
      <c r="E40" s="64" t="str">
        <f>IF(IF(ISERROR(VLOOKUP('Step 2. Update Results'!$N29,'Step 2. Update Results'!$A$2:$M$41,4,FALSE)), "", VLOOKUP('Step 2. Update Results'!$N29,'Step 2. Update Results'!$A$2:$M$41,4,FALSE))=0,"",IF(ISERROR(VLOOKUP('Step 2. Update Results'!$N29,'Step 2. Update Results'!$A$2:$M$41,4,FALSE)), "", VLOOKUP('Step 2. Update Results'!$N29,'Step 2. Update Results'!$A$2:$M$41,4,FALSE)))</f>
        <v/>
      </c>
      <c r="F40" s="64" t="str">
        <f>IF(IF(ISERROR(VLOOKUP('Step 2. Update Results'!$N29,'Step 2. Update Results'!$A$2:$M$41,5,FALSE)), "", VLOOKUP('Step 2. Update Results'!$N29,'Step 2. Update Results'!$A$2:$M$41,5,FALSE))=0,"",IF(ISERROR(VLOOKUP('Step 2. Update Results'!$N29,'Step 2. Update Results'!$A$2:$M$41,5,FALSE)), "", VLOOKUP('Step 2. Update Results'!$N29,'Step 2. Update Results'!$A$2:$M$41,5,FALSE)))</f>
        <v/>
      </c>
      <c r="G40" s="64" t="str">
        <f>IF(IF(ISERROR(VLOOKUP('Step 2. Update Results'!$N29,'Step 2. Update Results'!$A$2:$M$41,6,FALSE)), "", VLOOKUP('Step 2. Update Results'!$N29,'Step 2. Update Results'!$A$2:$M$41,6,FALSE))=0,"",IF(ISERROR(VLOOKUP('Step 2. Update Results'!$N29,'Step 2. Update Results'!$A$2:$M$41,6,FALSE)), "", VLOOKUP('Step 2. Update Results'!$N29,'Step 2. Update Results'!$A$2:$M$41,6,FALSE)))</f>
        <v/>
      </c>
      <c r="H40" s="64" t="str">
        <f>IF(IF(ISERROR(VLOOKUP('Step 2. Update Results'!$N29,'Step 2. Update Results'!$A$2:$M$41,7,FALSE)), "", VLOOKUP('Step 2. Update Results'!$N29,'Step 2. Update Results'!$A$2:$M$41,7,FALSE))=0,"",IF(ISERROR(VLOOKUP('Step 2. Update Results'!$N29,'Step 2. Update Results'!$A$2:$M$41,7,FALSE)), "", VLOOKUP('Step 2. Update Results'!$N29,'Step 2. Update Results'!$A$2:$M$41,7,FALSE)))</f>
        <v/>
      </c>
      <c r="I40" s="64" t="str">
        <f>IF(IF(ISERROR(VLOOKUP('Step 2. Update Results'!$N29,'Step 2. Update Results'!$A$2:$M$41,8,FALSE)), "", VLOOKUP('Step 2. Update Results'!$N29,'Step 2. Update Results'!$A$2:$M$41,8,FALSE))=0,"",IF(ISERROR(VLOOKUP('Step 2. Update Results'!$N29,'Step 2. Update Results'!$A$2:$M$41,8,FALSE)), "", VLOOKUP('Step 2. Update Results'!$N29,'Step 2. Update Results'!$A$2:$M$41,8,FALSE)))</f>
        <v/>
      </c>
      <c r="J40" s="64" t="str">
        <f>IF(IF(ISERROR(VLOOKUP('Step 2. Update Results'!$N29,'Step 2. Update Results'!$A$2:$M$41,9,FALSE)), "", VLOOKUP('Step 2. Update Results'!$N29,'Step 2. Update Results'!$A$2:$M$41,9,FALSE))=0,"",IF(ISERROR(VLOOKUP('Step 2. Update Results'!$N29,'Step 2. Update Results'!$A$2:$M$41,9,FALSE)), "", VLOOKUP('Step 2. Update Results'!$N29,'Step 2. Update Results'!$A$2:$M$41,9,FALSE)))</f>
        <v/>
      </c>
      <c r="K40" s="64" t="str">
        <f>IF(IF(ISERROR(VLOOKUP('Step 2. Update Results'!$N29,'Step 2. Update Results'!$A$2:$M$41,10,FALSE)), "", VLOOKUP('Step 2. Update Results'!$N29,'Step 2. Update Results'!$A$2:$M$41,10,FALSE))=0,"",IF(ISERROR(VLOOKUP('Step 2. Update Results'!$N29,'Step 2. Update Results'!$A$2:$M$41,10,FALSE)), "", VLOOKUP('Step 2. Update Results'!$N29,'Step 2. Update Results'!$A$2:$M$41,10,FALSE)))</f>
        <v/>
      </c>
      <c r="L40" s="64" t="str">
        <f>IF(IF(ISERROR(VLOOKUP('Step 2. Update Results'!$N29,'Step 2. Update Results'!$A$2:$M$41,11,FALSE)), "", VLOOKUP('Step 2. Update Results'!$N29,'Step 2. Update Results'!$A$2:$M$41,11,FALSE))=0,"",IF(ISERROR(VLOOKUP('Step 2. Update Results'!$N29,'Step 2. Update Results'!$A$2:$M$41,11,FALSE)), "", VLOOKUP('Step 2. Update Results'!$N29,'Step 2. Update Results'!$A$2:$M$41,11,FALSE)))</f>
        <v/>
      </c>
      <c r="M40" s="64" t="str">
        <f>IF(IF(ISERROR(VLOOKUP('Step 2. Update Results'!$N29,'Step 2. Update Results'!$A$2:$M$41,12,FALSE)), "", VLOOKUP('Step 2. Update Results'!$N29,'Step 2. Update Results'!$A$2:$M$41,12,FALSE))=0,"",IF(ISERROR(VLOOKUP('Step 2. Update Results'!$N29,'Step 2. Update Results'!$A$2:$M$41,12,FALSE)), "", VLOOKUP('Step 2. Update Results'!$N29,'Step 2. Update Results'!$A$2:$M$41,12,FALSE)))</f>
        <v/>
      </c>
    </row>
    <row r="41" spans="1:13" x14ac:dyDescent="0.25">
      <c r="A41" s="65" t="str">
        <f>IF($B41="","",IF($C41=$C40,$A40,'Step 2. Update Results'!N30))</f>
        <v/>
      </c>
      <c r="B41" s="66" t="str">
        <f>IF(ISERROR(VLOOKUP('Step 2. Update Results'!$N30,'Step 2. Update Results'!$A$2:$M$41,2,FALSE)), "", VLOOKUP('Step 2. Update Results'!$N30,'Step 2. Update Results'!$A$2:$M$41,2,FALSE))</f>
        <v/>
      </c>
      <c r="C41" s="68" t="str">
        <f>IF(ISERROR(VLOOKUP('Step 2. Update Results'!$N30,'Step 2. Update Results'!$A$2:$M$41,13,FALSE)), "", VLOOKUP('Step 2. Update Results'!$N30,'Step 2. Update Results'!$A$2:$M$41,13,FALSE))</f>
        <v/>
      </c>
      <c r="D41" s="67" t="str">
        <f>IF(IF(ISERROR(VLOOKUP('Step 2. Update Results'!$N30,'Step 2. Update Results'!$A$2:$M$41,3,FALSE)), "", VLOOKUP('Step 2. Update Results'!$N30,'Step 2. Update Results'!$A$2:$M$41,3,FALSE))=0,"",IF(ISERROR(VLOOKUP('Step 2. Update Results'!$N30,'Step 2. Update Results'!$A$2:$M$41,3,FALSE)), "", VLOOKUP('Step 2. Update Results'!$N30,'Step 2. Update Results'!$A$2:$M$41,3,FALSE)))</f>
        <v/>
      </c>
      <c r="E41" s="67" t="str">
        <f>IF(IF(ISERROR(VLOOKUP('Step 2. Update Results'!$N30,'Step 2. Update Results'!$A$2:$M$41,4,FALSE)), "", VLOOKUP('Step 2. Update Results'!$N30,'Step 2. Update Results'!$A$2:$M$41,4,FALSE))=0,"",IF(ISERROR(VLOOKUP('Step 2. Update Results'!$N30,'Step 2. Update Results'!$A$2:$M$41,4,FALSE)), "", VLOOKUP('Step 2. Update Results'!$N30,'Step 2. Update Results'!$A$2:$M$41,4,FALSE)))</f>
        <v/>
      </c>
      <c r="F41" s="67" t="str">
        <f>IF(IF(ISERROR(VLOOKUP('Step 2. Update Results'!$N30,'Step 2. Update Results'!$A$2:$M$41,5,FALSE)), "", VLOOKUP('Step 2. Update Results'!$N30,'Step 2. Update Results'!$A$2:$M$41,5,FALSE))=0,"",IF(ISERROR(VLOOKUP('Step 2. Update Results'!$N30,'Step 2. Update Results'!$A$2:$M$41,5,FALSE)), "", VLOOKUP('Step 2. Update Results'!$N30,'Step 2. Update Results'!$A$2:$M$41,5,FALSE)))</f>
        <v/>
      </c>
      <c r="G41" s="67" t="str">
        <f>IF(IF(ISERROR(VLOOKUP('Step 2. Update Results'!$N30,'Step 2. Update Results'!$A$2:$M$41,6,FALSE)), "", VLOOKUP('Step 2. Update Results'!$N30,'Step 2. Update Results'!$A$2:$M$41,6,FALSE))=0,"",IF(ISERROR(VLOOKUP('Step 2. Update Results'!$N30,'Step 2. Update Results'!$A$2:$M$41,6,FALSE)), "", VLOOKUP('Step 2. Update Results'!$N30,'Step 2. Update Results'!$A$2:$M$41,6,FALSE)))</f>
        <v/>
      </c>
      <c r="H41" s="67" t="str">
        <f>IF(IF(ISERROR(VLOOKUP('Step 2. Update Results'!$N30,'Step 2. Update Results'!$A$2:$M$41,7,FALSE)), "", VLOOKUP('Step 2. Update Results'!$N30,'Step 2. Update Results'!$A$2:$M$41,7,FALSE))=0,"",IF(ISERROR(VLOOKUP('Step 2. Update Results'!$N30,'Step 2. Update Results'!$A$2:$M$41,7,FALSE)), "", VLOOKUP('Step 2. Update Results'!$N30,'Step 2. Update Results'!$A$2:$M$41,7,FALSE)))</f>
        <v/>
      </c>
      <c r="I41" s="67" t="str">
        <f>IF(IF(ISERROR(VLOOKUP('Step 2. Update Results'!$N30,'Step 2. Update Results'!$A$2:$M$41,8,FALSE)), "", VLOOKUP('Step 2. Update Results'!$N30,'Step 2. Update Results'!$A$2:$M$41,8,FALSE))=0,"",IF(ISERROR(VLOOKUP('Step 2. Update Results'!$N30,'Step 2. Update Results'!$A$2:$M$41,8,FALSE)), "", VLOOKUP('Step 2. Update Results'!$N30,'Step 2. Update Results'!$A$2:$M$41,8,FALSE)))</f>
        <v/>
      </c>
      <c r="J41" s="67" t="str">
        <f>IF(IF(ISERROR(VLOOKUP('Step 2. Update Results'!$N30,'Step 2. Update Results'!$A$2:$M$41,9,FALSE)), "", VLOOKUP('Step 2. Update Results'!$N30,'Step 2. Update Results'!$A$2:$M$41,9,FALSE))=0,"",IF(ISERROR(VLOOKUP('Step 2. Update Results'!$N30,'Step 2. Update Results'!$A$2:$M$41,9,FALSE)), "", VLOOKUP('Step 2. Update Results'!$N30,'Step 2. Update Results'!$A$2:$M$41,9,FALSE)))</f>
        <v/>
      </c>
      <c r="K41" s="67" t="str">
        <f>IF(IF(ISERROR(VLOOKUP('Step 2. Update Results'!$N30,'Step 2. Update Results'!$A$2:$M$41,10,FALSE)), "", VLOOKUP('Step 2. Update Results'!$N30,'Step 2. Update Results'!$A$2:$M$41,10,FALSE))=0,"",IF(ISERROR(VLOOKUP('Step 2. Update Results'!$N30,'Step 2. Update Results'!$A$2:$M$41,10,FALSE)), "", VLOOKUP('Step 2. Update Results'!$N30,'Step 2. Update Results'!$A$2:$M$41,10,FALSE)))</f>
        <v/>
      </c>
      <c r="L41" s="67" t="str">
        <f>IF(IF(ISERROR(VLOOKUP('Step 2. Update Results'!$N30,'Step 2. Update Results'!$A$2:$M$41,11,FALSE)), "", VLOOKUP('Step 2. Update Results'!$N30,'Step 2. Update Results'!$A$2:$M$41,11,FALSE))=0,"",IF(ISERROR(VLOOKUP('Step 2. Update Results'!$N30,'Step 2. Update Results'!$A$2:$M$41,11,FALSE)), "", VLOOKUP('Step 2. Update Results'!$N30,'Step 2. Update Results'!$A$2:$M$41,11,FALSE)))</f>
        <v/>
      </c>
      <c r="M41" s="67" t="str">
        <f>IF(IF(ISERROR(VLOOKUP('Step 2. Update Results'!$N30,'Step 2. Update Results'!$A$2:$M$41,12,FALSE)), "", VLOOKUP('Step 2. Update Results'!$N30,'Step 2. Update Results'!$A$2:$M$41,12,FALSE))=0,"",IF(ISERROR(VLOOKUP('Step 2. Update Results'!$N30,'Step 2. Update Results'!$A$2:$M$41,12,FALSE)), "", VLOOKUP('Step 2. Update Results'!$N30,'Step 2. Update Results'!$A$2:$M$41,12,FALSE)))</f>
        <v/>
      </c>
    </row>
    <row r="42" spans="1:13" x14ac:dyDescent="0.25">
      <c r="A42" s="62" t="str">
        <f>IF($B42="","",IF($C42=$C41,$A41,'Step 2. Update Results'!N31))</f>
        <v/>
      </c>
      <c r="B42" s="63" t="str">
        <f>IF(ISERROR(VLOOKUP('Step 2. Update Results'!$N31,'Step 2. Update Results'!$A$2:$M$41,2,FALSE)), "", VLOOKUP('Step 2. Update Results'!$N31,'Step 2. Update Results'!$A$2:$M$41,2,FALSE))</f>
        <v/>
      </c>
      <c r="C42" s="68" t="str">
        <f>IF(ISERROR(VLOOKUP('Step 2. Update Results'!$N31,'Step 2. Update Results'!$A$2:$M$41,13,FALSE)), "", VLOOKUP('Step 2. Update Results'!$N31,'Step 2. Update Results'!$A$2:$M$41,13,FALSE))</f>
        <v/>
      </c>
      <c r="D42" s="64" t="str">
        <f>IF(IF(ISERROR(VLOOKUP('Step 2. Update Results'!$N31,'Step 2. Update Results'!$A$2:$M$41,3,FALSE)), "", VLOOKUP('Step 2. Update Results'!$N31,'Step 2. Update Results'!$A$2:$M$41,3,FALSE))=0,"",IF(ISERROR(VLOOKUP('Step 2. Update Results'!$N31,'Step 2. Update Results'!$A$2:$M$41,3,FALSE)), "", VLOOKUP('Step 2. Update Results'!$N31,'Step 2. Update Results'!$A$2:$M$41,3,FALSE)))</f>
        <v/>
      </c>
      <c r="E42" s="64" t="str">
        <f>IF(IF(ISERROR(VLOOKUP('Step 2. Update Results'!$N31,'Step 2. Update Results'!$A$2:$M$41,4,FALSE)), "", VLOOKUP('Step 2. Update Results'!$N31,'Step 2. Update Results'!$A$2:$M$41,4,FALSE))=0,"",IF(ISERROR(VLOOKUP('Step 2. Update Results'!$N31,'Step 2. Update Results'!$A$2:$M$41,4,FALSE)), "", VLOOKUP('Step 2. Update Results'!$N31,'Step 2. Update Results'!$A$2:$M$41,4,FALSE)))</f>
        <v/>
      </c>
      <c r="F42" s="64" t="str">
        <f>IF(IF(ISERROR(VLOOKUP('Step 2. Update Results'!$N31,'Step 2. Update Results'!$A$2:$M$41,5,FALSE)), "", VLOOKUP('Step 2. Update Results'!$N31,'Step 2. Update Results'!$A$2:$M$41,5,FALSE))=0,"",IF(ISERROR(VLOOKUP('Step 2. Update Results'!$N31,'Step 2. Update Results'!$A$2:$M$41,5,FALSE)), "", VLOOKUP('Step 2. Update Results'!$N31,'Step 2. Update Results'!$A$2:$M$41,5,FALSE)))</f>
        <v/>
      </c>
      <c r="G42" s="64" t="str">
        <f>IF(IF(ISERROR(VLOOKUP('Step 2. Update Results'!$N31,'Step 2. Update Results'!$A$2:$M$41,6,FALSE)), "", VLOOKUP('Step 2. Update Results'!$N31,'Step 2. Update Results'!$A$2:$M$41,6,FALSE))=0,"",IF(ISERROR(VLOOKUP('Step 2. Update Results'!$N31,'Step 2. Update Results'!$A$2:$M$41,6,FALSE)), "", VLOOKUP('Step 2. Update Results'!$N31,'Step 2. Update Results'!$A$2:$M$41,6,FALSE)))</f>
        <v/>
      </c>
      <c r="H42" s="64" t="str">
        <f>IF(IF(ISERROR(VLOOKUP('Step 2. Update Results'!$N31,'Step 2. Update Results'!$A$2:$M$41,7,FALSE)), "", VLOOKUP('Step 2. Update Results'!$N31,'Step 2. Update Results'!$A$2:$M$41,7,FALSE))=0,"",IF(ISERROR(VLOOKUP('Step 2. Update Results'!$N31,'Step 2. Update Results'!$A$2:$M$41,7,FALSE)), "", VLOOKUP('Step 2. Update Results'!$N31,'Step 2. Update Results'!$A$2:$M$41,7,FALSE)))</f>
        <v/>
      </c>
      <c r="I42" s="64" t="str">
        <f>IF(IF(ISERROR(VLOOKUP('Step 2. Update Results'!$N31,'Step 2. Update Results'!$A$2:$M$41,8,FALSE)), "", VLOOKUP('Step 2. Update Results'!$N31,'Step 2. Update Results'!$A$2:$M$41,8,FALSE))=0,"",IF(ISERROR(VLOOKUP('Step 2. Update Results'!$N31,'Step 2. Update Results'!$A$2:$M$41,8,FALSE)), "", VLOOKUP('Step 2. Update Results'!$N31,'Step 2. Update Results'!$A$2:$M$41,8,FALSE)))</f>
        <v/>
      </c>
      <c r="J42" s="64" t="str">
        <f>IF(IF(ISERROR(VLOOKUP('Step 2. Update Results'!$N31,'Step 2. Update Results'!$A$2:$M$41,9,FALSE)), "", VLOOKUP('Step 2. Update Results'!$N31,'Step 2. Update Results'!$A$2:$M$41,9,FALSE))=0,"",IF(ISERROR(VLOOKUP('Step 2. Update Results'!$N31,'Step 2. Update Results'!$A$2:$M$41,9,FALSE)), "", VLOOKUP('Step 2. Update Results'!$N31,'Step 2. Update Results'!$A$2:$M$41,9,FALSE)))</f>
        <v/>
      </c>
      <c r="K42" s="64" t="str">
        <f>IF(IF(ISERROR(VLOOKUP('Step 2. Update Results'!$N31,'Step 2. Update Results'!$A$2:$M$41,10,FALSE)), "", VLOOKUP('Step 2. Update Results'!$N31,'Step 2. Update Results'!$A$2:$M$41,10,FALSE))=0,"",IF(ISERROR(VLOOKUP('Step 2. Update Results'!$N31,'Step 2. Update Results'!$A$2:$M$41,10,FALSE)), "", VLOOKUP('Step 2. Update Results'!$N31,'Step 2. Update Results'!$A$2:$M$41,10,FALSE)))</f>
        <v/>
      </c>
      <c r="L42" s="64" t="str">
        <f>IF(IF(ISERROR(VLOOKUP('Step 2. Update Results'!$N31,'Step 2. Update Results'!$A$2:$M$41,11,FALSE)), "", VLOOKUP('Step 2. Update Results'!$N31,'Step 2. Update Results'!$A$2:$M$41,11,FALSE))=0,"",IF(ISERROR(VLOOKUP('Step 2. Update Results'!$N31,'Step 2. Update Results'!$A$2:$M$41,11,FALSE)), "", VLOOKUP('Step 2. Update Results'!$N31,'Step 2. Update Results'!$A$2:$M$41,11,FALSE)))</f>
        <v/>
      </c>
      <c r="M42" s="64" t="str">
        <f>IF(IF(ISERROR(VLOOKUP('Step 2. Update Results'!$N31,'Step 2. Update Results'!$A$2:$M$41,12,FALSE)), "", VLOOKUP('Step 2. Update Results'!$N31,'Step 2. Update Results'!$A$2:$M$41,12,FALSE))=0,"",IF(ISERROR(VLOOKUP('Step 2. Update Results'!$N31,'Step 2. Update Results'!$A$2:$M$41,12,FALSE)), "", VLOOKUP('Step 2. Update Results'!$N31,'Step 2. Update Results'!$A$2:$M$41,12,FALSE)))</f>
        <v/>
      </c>
    </row>
    <row r="43" spans="1:13" x14ac:dyDescent="0.25">
      <c r="A43" s="65" t="str">
        <f>IF($B43="","",IF($C43=$C42,$A42,'Step 2. Update Results'!N32))</f>
        <v/>
      </c>
      <c r="B43" s="66" t="str">
        <f>IF(ISERROR(VLOOKUP('Step 2. Update Results'!$N32,'Step 2. Update Results'!$A$2:$M$41,2,FALSE)), "", VLOOKUP('Step 2. Update Results'!$N32,'Step 2. Update Results'!$A$2:$M$41,2,FALSE))</f>
        <v/>
      </c>
      <c r="C43" s="68" t="str">
        <f>IF(ISERROR(VLOOKUP('Step 2. Update Results'!$N32,'Step 2. Update Results'!$A$2:$M$41,13,FALSE)), "", VLOOKUP('Step 2. Update Results'!$N32,'Step 2. Update Results'!$A$2:$M$41,13,FALSE))</f>
        <v/>
      </c>
      <c r="D43" s="67" t="str">
        <f>IF(IF(ISERROR(VLOOKUP('Step 2. Update Results'!$N32,'Step 2. Update Results'!$A$2:$M$41,3,FALSE)), "", VLOOKUP('Step 2. Update Results'!$N32,'Step 2. Update Results'!$A$2:$M$41,3,FALSE))=0,"",IF(ISERROR(VLOOKUP('Step 2. Update Results'!$N32,'Step 2. Update Results'!$A$2:$M$41,3,FALSE)), "", VLOOKUP('Step 2. Update Results'!$N32,'Step 2. Update Results'!$A$2:$M$41,3,FALSE)))</f>
        <v/>
      </c>
      <c r="E43" s="67" t="str">
        <f>IF(IF(ISERROR(VLOOKUP('Step 2. Update Results'!$N32,'Step 2. Update Results'!$A$2:$M$41,4,FALSE)), "", VLOOKUP('Step 2. Update Results'!$N32,'Step 2. Update Results'!$A$2:$M$41,4,FALSE))=0,"",IF(ISERROR(VLOOKUP('Step 2. Update Results'!$N32,'Step 2. Update Results'!$A$2:$M$41,4,FALSE)), "", VLOOKUP('Step 2. Update Results'!$N32,'Step 2. Update Results'!$A$2:$M$41,4,FALSE)))</f>
        <v/>
      </c>
      <c r="F43" s="67" t="str">
        <f>IF(IF(ISERROR(VLOOKUP('Step 2. Update Results'!$N32,'Step 2. Update Results'!$A$2:$M$41,5,FALSE)), "", VLOOKUP('Step 2. Update Results'!$N32,'Step 2. Update Results'!$A$2:$M$41,5,FALSE))=0,"",IF(ISERROR(VLOOKUP('Step 2. Update Results'!$N32,'Step 2. Update Results'!$A$2:$M$41,5,FALSE)), "", VLOOKUP('Step 2. Update Results'!$N32,'Step 2. Update Results'!$A$2:$M$41,5,FALSE)))</f>
        <v/>
      </c>
      <c r="G43" s="67" t="str">
        <f>IF(IF(ISERROR(VLOOKUP('Step 2. Update Results'!$N32,'Step 2. Update Results'!$A$2:$M$41,6,FALSE)), "", VLOOKUP('Step 2. Update Results'!$N32,'Step 2. Update Results'!$A$2:$M$41,6,FALSE))=0,"",IF(ISERROR(VLOOKUP('Step 2. Update Results'!$N32,'Step 2. Update Results'!$A$2:$M$41,6,FALSE)), "", VLOOKUP('Step 2. Update Results'!$N32,'Step 2. Update Results'!$A$2:$M$41,6,FALSE)))</f>
        <v/>
      </c>
      <c r="H43" s="67" t="str">
        <f>IF(IF(ISERROR(VLOOKUP('Step 2. Update Results'!$N32,'Step 2. Update Results'!$A$2:$M$41,7,FALSE)), "", VLOOKUP('Step 2. Update Results'!$N32,'Step 2. Update Results'!$A$2:$M$41,7,FALSE))=0,"",IF(ISERROR(VLOOKUP('Step 2. Update Results'!$N32,'Step 2. Update Results'!$A$2:$M$41,7,FALSE)), "", VLOOKUP('Step 2. Update Results'!$N32,'Step 2. Update Results'!$A$2:$M$41,7,FALSE)))</f>
        <v/>
      </c>
      <c r="I43" s="67" t="str">
        <f>IF(IF(ISERROR(VLOOKUP('Step 2. Update Results'!$N32,'Step 2. Update Results'!$A$2:$M$41,8,FALSE)), "", VLOOKUP('Step 2. Update Results'!$N32,'Step 2. Update Results'!$A$2:$M$41,8,FALSE))=0,"",IF(ISERROR(VLOOKUP('Step 2. Update Results'!$N32,'Step 2. Update Results'!$A$2:$M$41,8,FALSE)), "", VLOOKUP('Step 2. Update Results'!$N32,'Step 2. Update Results'!$A$2:$M$41,8,FALSE)))</f>
        <v/>
      </c>
      <c r="J43" s="67" t="str">
        <f>IF(IF(ISERROR(VLOOKUP('Step 2. Update Results'!$N32,'Step 2. Update Results'!$A$2:$M$41,9,FALSE)), "", VLOOKUP('Step 2. Update Results'!$N32,'Step 2. Update Results'!$A$2:$M$41,9,FALSE))=0,"",IF(ISERROR(VLOOKUP('Step 2. Update Results'!$N32,'Step 2. Update Results'!$A$2:$M$41,9,FALSE)), "", VLOOKUP('Step 2. Update Results'!$N32,'Step 2. Update Results'!$A$2:$M$41,9,FALSE)))</f>
        <v/>
      </c>
      <c r="K43" s="67" t="str">
        <f>IF(IF(ISERROR(VLOOKUP('Step 2. Update Results'!$N32,'Step 2. Update Results'!$A$2:$M$41,10,FALSE)), "", VLOOKUP('Step 2. Update Results'!$N32,'Step 2. Update Results'!$A$2:$M$41,10,FALSE))=0,"",IF(ISERROR(VLOOKUP('Step 2. Update Results'!$N32,'Step 2. Update Results'!$A$2:$M$41,10,FALSE)), "", VLOOKUP('Step 2. Update Results'!$N32,'Step 2. Update Results'!$A$2:$M$41,10,FALSE)))</f>
        <v/>
      </c>
      <c r="L43" s="67" t="str">
        <f>IF(IF(ISERROR(VLOOKUP('Step 2. Update Results'!$N32,'Step 2. Update Results'!$A$2:$M$41,11,FALSE)), "", VLOOKUP('Step 2. Update Results'!$N32,'Step 2. Update Results'!$A$2:$M$41,11,FALSE))=0,"",IF(ISERROR(VLOOKUP('Step 2. Update Results'!$N32,'Step 2. Update Results'!$A$2:$M$41,11,FALSE)), "", VLOOKUP('Step 2. Update Results'!$N32,'Step 2. Update Results'!$A$2:$M$41,11,FALSE)))</f>
        <v/>
      </c>
      <c r="M43" s="67" t="str">
        <f>IF(IF(ISERROR(VLOOKUP('Step 2. Update Results'!$N32,'Step 2. Update Results'!$A$2:$M$41,12,FALSE)), "", VLOOKUP('Step 2. Update Results'!$N32,'Step 2. Update Results'!$A$2:$M$41,12,FALSE))=0,"",IF(ISERROR(VLOOKUP('Step 2. Update Results'!$N32,'Step 2. Update Results'!$A$2:$M$41,12,FALSE)), "", VLOOKUP('Step 2. Update Results'!$N32,'Step 2. Update Results'!$A$2:$M$41,12,FALSE)))</f>
        <v/>
      </c>
    </row>
    <row r="44" spans="1:13" x14ac:dyDescent="0.25">
      <c r="A44" s="62" t="str">
        <f>IF($B44="","",IF($C44=$C43,$A43,'Step 2. Update Results'!N33))</f>
        <v/>
      </c>
      <c r="B44" s="63" t="str">
        <f>IF(ISERROR(VLOOKUP('Step 2. Update Results'!$N33,'Step 2. Update Results'!$A$2:$M$41,2,FALSE)), "", VLOOKUP('Step 2. Update Results'!$N33,'Step 2. Update Results'!$A$2:$M$41,2,FALSE))</f>
        <v/>
      </c>
      <c r="C44" s="68" t="str">
        <f>IF(ISERROR(VLOOKUP('Step 2. Update Results'!$N33,'Step 2. Update Results'!$A$2:$M$41,13,FALSE)), "", VLOOKUP('Step 2. Update Results'!$N33,'Step 2. Update Results'!$A$2:$M$41,13,FALSE))</f>
        <v/>
      </c>
      <c r="D44" s="64" t="str">
        <f>IF(IF(ISERROR(VLOOKUP('Step 2. Update Results'!$N33,'Step 2. Update Results'!$A$2:$M$41,3,FALSE)), "", VLOOKUP('Step 2. Update Results'!$N33,'Step 2. Update Results'!$A$2:$M$41,3,FALSE))=0,"",IF(ISERROR(VLOOKUP('Step 2. Update Results'!$N33,'Step 2. Update Results'!$A$2:$M$41,3,FALSE)), "", VLOOKUP('Step 2. Update Results'!$N33,'Step 2. Update Results'!$A$2:$M$41,3,FALSE)))</f>
        <v/>
      </c>
      <c r="E44" s="64" t="str">
        <f>IF(IF(ISERROR(VLOOKUP('Step 2. Update Results'!$N33,'Step 2. Update Results'!$A$2:$M$41,4,FALSE)), "", VLOOKUP('Step 2. Update Results'!$N33,'Step 2. Update Results'!$A$2:$M$41,4,FALSE))=0,"",IF(ISERROR(VLOOKUP('Step 2. Update Results'!$N33,'Step 2. Update Results'!$A$2:$M$41,4,FALSE)), "", VLOOKUP('Step 2. Update Results'!$N33,'Step 2. Update Results'!$A$2:$M$41,4,FALSE)))</f>
        <v/>
      </c>
      <c r="F44" s="64" t="str">
        <f>IF(IF(ISERROR(VLOOKUP('Step 2. Update Results'!$N33,'Step 2. Update Results'!$A$2:$M$41,5,FALSE)), "", VLOOKUP('Step 2. Update Results'!$N33,'Step 2. Update Results'!$A$2:$M$41,5,FALSE))=0,"",IF(ISERROR(VLOOKUP('Step 2. Update Results'!$N33,'Step 2. Update Results'!$A$2:$M$41,5,FALSE)), "", VLOOKUP('Step 2. Update Results'!$N33,'Step 2. Update Results'!$A$2:$M$41,5,FALSE)))</f>
        <v/>
      </c>
      <c r="G44" s="64" t="str">
        <f>IF(IF(ISERROR(VLOOKUP('Step 2. Update Results'!$N33,'Step 2. Update Results'!$A$2:$M$41,6,FALSE)), "", VLOOKUP('Step 2. Update Results'!$N33,'Step 2. Update Results'!$A$2:$M$41,6,FALSE))=0,"",IF(ISERROR(VLOOKUP('Step 2. Update Results'!$N33,'Step 2. Update Results'!$A$2:$M$41,6,FALSE)), "", VLOOKUP('Step 2. Update Results'!$N33,'Step 2. Update Results'!$A$2:$M$41,6,FALSE)))</f>
        <v/>
      </c>
      <c r="H44" s="64" t="str">
        <f>IF(IF(ISERROR(VLOOKUP('Step 2. Update Results'!$N33,'Step 2. Update Results'!$A$2:$M$41,7,FALSE)), "", VLOOKUP('Step 2. Update Results'!$N33,'Step 2. Update Results'!$A$2:$M$41,7,FALSE))=0,"",IF(ISERROR(VLOOKUP('Step 2. Update Results'!$N33,'Step 2. Update Results'!$A$2:$M$41,7,FALSE)), "", VLOOKUP('Step 2. Update Results'!$N33,'Step 2. Update Results'!$A$2:$M$41,7,FALSE)))</f>
        <v/>
      </c>
      <c r="I44" s="64" t="str">
        <f>IF(IF(ISERROR(VLOOKUP('Step 2. Update Results'!$N33,'Step 2. Update Results'!$A$2:$M$41,8,FALSE)), "", VLOOKUP('Step 2. Update Results'!$N33,'Step 2. Update Results'!$A$2:$M$41,8,FALSE))=0,"",IF(ISERROR(VLOOKUP('Step 2. Update Results'!$N33,'Step 2. Update Results'!$A$2:$M$41,8,FALSE)), "", VLOOKUP('Step 2. Update Results'!$N33,'Step 2. Update Results'!$A$2:$M$41,8,FALSE)))</f>
        <v/>
      </c>
      <c r="J44" s="64" t="str">
        <f>IF(IF(ISERROR(VLOOKUP('Step 2. Update Results'!$N33,'Step 2. Update Results'!$A$2:$M$41,9,FALSE)), "", VLOOKUP('Step 2. Update Results'!$N33,'Step 2. Update Results'!$A$2:$M$41,9,FALSE))=0,"",IF(ISERROR(VLOOKUP('Step 2. Update Results'!$N33,'Step 2. Update Results'!$A$2:$M$41,9,FALSE)), "", VLOOKUP('Step 2. Update Results'!$N33,'Step 2. Update Results'!$A$2:$M$41,9,FALSE)))</f>
        <v/>
      </c>
      <c r="K44" s="64" t="str">
        <f>IF(IF(ISERROR(VLOOKUP('Step 2. Update Results'!$N33,'Step 2. Update Results'!$A$2:$M$41,10,FALSE)), "", VLOOKUP('Step 2. Update Results'!$N33,'Step 2. Update Results'!$A$2:$M$41,10,FALSE))=0,"",IF(ISERROR(VLOOKUP('Step 2. Update Results'!$N33,'Step 2. Update Results'!$A$2:$M$41,10,FALSE)), "", VLOOKUP('Step 2. Update Results'!$N33,'Step 2. Update Results'!$A$2:$M$41,10,FALSE)))</f>
        <v/>
      </c>
      <c r="L44" s="64" t="str">
        <f>IF(IF(ISERROR(VLOOKUP('Step 2. Update Results'!$N33,'Step 2. Update Results'!$A$2:$M$41,11,FALSE)), "", VLOOKUP('Step 2. Update Results'!$N33,'Step 2. Update Results'!$A$2:$M$41,11,FALSE))=0,"",IF(ISERROR(VLOOKUP('Step 2. Update Results'!$N33,'Step 2. Update Results'!$A$2:$M$41,11,FALSE)), "", VLOOKUP('Step 2. Update Results'!$N33,'Step 2. Update Results'!$A$2:$M$41,11,FALSE)))</f>
        <v/>
      </c>
      <c r="M44" s="64" t="str">
        <f>IF(IF(ISERROR(VLOOKUP('Step 2. Update Results'!$N33,'Step 2. Update Results'!$A$2:$M$41,12,FALSE)), "", VLOOKUP('Step 2. Update Results'!$N33,'Step 2. Update Results'!$A$2:$M$41,12,FALSE))=0,"",IF(ISERROR(VLOOKUP('Step 2. Update Results'!$N33,'Step 2. Update Results'!$A$2:$M$41,12,FALSE)), "", VLOOKUP('Step 2. Update Results'!$N33,'Step 2. Update Results'!$A$2:$M$41,12,FALSE)))</f>
        <v/>
      </c>
    </row>
    <row r="45" spans="1:13" x14ac:dyDescent="0.25">
      <c r="A45" s="65" t="str">
        <f>IF($B45="","",IF($C45=$C44,$A44,'Step 2. Update Results'!N34))</f>
        <v/>
      </c>
      <c r="B45" s="66" t="str">
        <f>IF(ISERROR(VLOOKUP('Step 2. Update Results'!$N34,'Step 2. Update Results'!$A$2:$M$41,2,FALSE)), "", VLOOKUP('Step 2. Update Results'!$N34,'Step 2. Update Results'!$A$2:$M$41,2,FALSE))</f>
        <v/>
      </c>
      <c r="C45" s="68" t="str">
        <f>IF(ISERROR(VLOOKUP('Step 2. Update Results'!$N34,'Step 2. Update Results'!$A$2:$M$41,13,FALSE)), "", VLOOKUP('Step 2. Update Results'!$N34,'Step 2. Update Results'!$A$2:$M$41,13,FALSE))</f>
        <v/>
      </c>
      <c r="D45" s="67" t="str">
        <f>IF(IF(ISERROR(VLOOKUP('Step 2. Update Results'!$N34,'Step 2. Update Results'!$A$2:$M$41,3,FALSE)), "", VLOOKUP('Step 2. Update Results'!$N34,'Step 2. Update Results'!$A$2:$M$41,3,FALSE))=0,"",IF(ISERROR(VLOOKUP('Step 2. Update Results'!$N34,'Step 2. Update Results'!$A$2:$M$41,3,FALSE)), "", VLOOKUP('Step 2. Update Results'!$N34,'Step 2. Update Results'!$A$2:$M$41,3,FALSE)))</f>
        <v/>
      </c>
      <c r="E45" s="67" t="str">
        <f>IF(IF(ISERROR(VLOOKUP('Step 2. Update Results'!$N34,'Step 2. Update Results'!$A$2:$M$41,4,FALSE)), "", VLOOKUP('Step 2. Update Results'!$N34,'Step 2. Update Results'!$A$2:$M$41,4,FALSE))=0,"",IF(ISERROR(VLOOKUP('Step 2. Update Results'!$N34,'Step 2. Update Results'!$A$2:$M$41,4,FALSE)), "", VLOOKUP('Step 2. Update Results'!$N34,'Step 2. Update Results'!$A$2:$M$41,4,FALSE)))</f>
        <v/>
      </c>
      <c r="F45" s="67" t="str">
        <f>IF(IF(ISERROR(VLOOKUP('Step 2. Update Results'!$N34,'Step 2. Update Results'!$A$2:$M$41,5,FALSE)), "", VLOOKUP('Step 2. Update Results'!$N34,'Step 2. Update Results'!$A$2:$M$41,5,FALSE))=0,"",IF(ISERROR(VLOOKUP('Step 2. Update Results'!$N34,'Step 2. Update Results'!$A$2:$M$41,5,FALSE)), "", VLOOKUP('Step 2. Update Results'!$N34,'Step 2. Update Results'!$A$2:$M$41,5,FALSE)))</f>
        <v/>
      </c>
      <c r="G45" s="67" t="str">
        <f>IF(IF(ISERROR(VLOOKUP('Step 2. Update Results'!$N34,'Step 2. Update Results'!$A$2:$M$41,6,FALSE)), "", VLOOKUP('Step 2. Update Results'!$N34,'Step 2. Update Results'!$A$2:$M$41,6,FALSE))=0,"",IF(ISERROR(VLOOKUP('Step 2. Update Results'!$N34,'Step 2. Update Results'!$A$2:$M$41,6,FALSE)), "", VLOOKUP('Step 2. Update Results'!$N34,'Step 2. Update Results'!$A$2:$M$41,6,FALSE)))</f>
        <v/>
      </c>
      <c r="H45" s="67" t="str">
        <f>IF(IF(ISERROR(VLOOKUP('Step 2. Update Results'!$N34,'Step 2. Update Results'!$A$2:$M$41,7,FALSE)), "", VLOOKUP('Step 2. Update Results'!$N34,'Step 2. Update Results'!$A$2:$M$41,7,FALSE))=0,"",IF(ISERROR(VLOOKUP('Step 2. Update Results'!$N34,'Step 2. Update Results'!$A$2:$M$41,7,FALSE)), "", VLOOKUP('Step 2. Update Results'!$N34,'Step 2. Update Results'!$A$2:$M$41,7,FALSE)))</f>
        <v/>
      </c>
      <c r="I45" s="67" t="str">
        <f>IF(IF(ISERROR(VLOOKUP('Step 2. Update Results'!$N34,'Step 2. Update Results'!$A$2:$M$41,8,FALSE)), "", VLOOKUP('Step 2. Update Results'!$N34,'Step 2. Update Results'!$A$2:$M$41,8,FALSE))=0,"",IF(ISERROR(VLOOKUP('Step 2. Update Results'!$N34,'Step 2. Update Results'!$A$2:$M$41,8,FALSE)), "", VLOOKUP('Step 2. Update Results'!$N34,'Step 2. Update Results'!$A$2:$M$41,8,FALSE)))</f>
        <v/>
      </c>
      <c r="J45" s="67" t="str">
        <f>IF(IF(ISERROR(VLOOKUP('Step 2. Update Results'!$N34,'Step 2. Update Results'!$A$2:$M$41,9,FALSE)), "", VLOOKUP('Step 2. Update Results'!$N34,'Step 2. Update Results'!$A$2:$M$41,9,FALSE))=0,"",IF(ISERROR(VLOOKUP('Step 2. Update Results'!$N34,'Step 2. Update Results'!$A$2:$M$41,9,FALSE)), "", VLOOKUP('Step 2. Update Results'!$N34,'Step 2. Update Results'!$A$2:$M$41,9,FALSE)))</f>
        <v/>
      </c>
      <c r="K45" s="67" t="str">
        <f>IF(IF(ISERROR(VLOOKUP('Step 2. Update Results'!$N34,'Step 2. Update Results'!$A$2:$M$41,10,FALSE)), "", VLOOKUP('Step 2. Update Results'!$N34,'Step 2. Update Results'!$A$2:$M$41,10,FALSE))=0,"",IF(ISERROR(VLOOKUP('Step 2. Update Results'!$N34,'Step 2. Update Results'!$A$2:$M$41,10,FALSE)), "", VLOOKUP('Step 2. Update Results'!$N34,'Step 2. Update Results'!$A$2:$M$41,10,FALSE)))</f>
        <v/>
      </c>
      <c r="L45" s="67" t="str">
        <f>IF(IF(ISERROR(VLOOKUP('Step 2. Update Results'!$N34,'Step 2. Update Results'!$A$2:$M$41,11,FALSE)), "", VLOOKUP('Step 2. Update Results'!$N34,'Step 2. Update Results'!$A$2:$M$41,11,FALSE))=0,"",IF(ISERROR(VLOOKUP('Step 2. Update Results'!$N34,'Step 2. Update Results'!$A$2:$M$41,11,FALSE)), "", VLOOKUP('Step 2. Update Results'!$N34,'Step 2. Update Results'!$A$2:$M$41,11,FALSE)))</f>
        <v/>
      </c>
      <c r="M45" s="67" t="str">
        <f>IF(IF(ISERROR(VLOOKUP('Step 2. Update Results'!$N34,'Step 2. Update Results'!$A$2:$M$41,12,FALSE)), "", VLOOKUP('Step 2. Update Results'!$N34,'Step 2. Update Results'!$A$2:$M$41,12,FALSE))=0,"",IF(ISERROR(VLOOKUP('Step 2. Update Results'!$N34,'Step 2. Update Results'!$A$2:$M$41,12,FALSE)), "", VLOOKUP('Step 2. Update Results'!$N34,'Step 2. Update Results'!$A$2:$M$41,12,FALSE)))</f>
        <v/>
      </c>
    </row>
    <row r="46" spans="1:13" x14ac:dyDescent="0.25">
      <c r="A46" s="62" t="str">
        <f>IF($B46="","",IF($C46=$C45,$A45,'Step 2. Update Results'!N35))</f>
        <v/>
      </c>
      <c r="B46" s="63" t="str">
        <f>IF(ISERROR(VLOOKUP('Step 2. Update Results'!$N35,'Step 2. Update Results'!$A$2:$M$41,2,FALSE)), "", VLOOKUP('Step 2. Update Results'!$N35,'Step 2. Update Results'!$A$2:$M$41,2,FALSE))</f>
        <v/>
      </c>
      <c r="C46" s="68" t="str">
        <f>IF(ISERROR(VLOOKUP('Step 2. Update Results'!$N35,'Step 2. Update Results'!$A$2:$M$41,13,FALSE)), "", VLOOKUP('Step 2. Update Results'!$N35,'Step 2. Update Results'!$A$2:$M$41,13,FALSE))</f>
        <v/>
      </c>
      <c r="D46" s="64" t="str">
        <f>IF(IF(ISERROR(VLOOKUP('Step 2. Update Results'!$N35,'Step 2. Update Results'!$A$2:$M$41,3,FALSE)), "", VLOOKUP('Step 2. Update Results'!$N35,'Step 2. Update Results'!$A$2:$M$41,3,FALSE))=0,"",IF(ISERROR(VLOOKUP('Step 2. Update Results'!$N35,'Step 2. Update Results'!$A$2:$M$41,3,FALSE)), "", VLOOKUP('Step 2. Update Results'!$N35,'Step 2. Update Results'!$A$2:$M$41,3,FALSE)))</f>
        <v/>
      </c>
      <c r="E46" s="64" t="str">
        <f>IF(IF(ISERROR(VLOOKUP('Step 2. Update Results'!$N35,'Step 2. Update Results'!$A$2:$M$41,4,FALSE)), "", VLOOKUP('Step 2. Update Results'!$N35,'Step 2. Update Results'!$A$2:$M$41,4,FALSE))=0,"",IF(ISERROR(VLOOKUP('Step 2. Update Results'!$N35,'Step 2. Update Results'!$A$2:$M$41,4,FALSE)), "", VLOOKUP('Step 2. Update Results'!$N35,'Step 2. Update Results'!$A$2:$M$41,4,FALSE)))</f>
        <v/>
      </c>
      <c r="F46" s="64" t="str">
        <f>IF(IF(ISERROR(VLOOKUP('Step 2. Update Results'!$N35,'Step 2. Update Results'!$A$2:$M$41,5,FALSE)), "", VLOOKUP('Step 2. Update Results'!$N35,'Step 2. Update Results'!$A$2:$M$41,5,FALSE))=0,"",IF(ISERROR(VLOOKUP('Step 2. Update Results'!$N35,'Step 2. Update Results'!$A$2:$M$41,5,FALSE)), "", VLOOKUP('Step 2. Update Results'!$N35,'Step 2. Update Results'!$A$2:$M$41,5,FALSE)))</f>
        <v/>
      </c>
      <c r="G46" s="64" t="str">
        <f>IF(IF(ISERROR(VLOOKUP('Step 2. Update Results'!$N35,'Step 2. Update Results'!$A$2:$M$41,6,FALSE)), "", VLOOKUP('Step 2. Update Results'!$N35,'Step 2. Update Results'!$A$2:$M$41,6,FALSE))=0,"",IF(ISERROR(VLOOKUP('Step 2. Update Results'!$N35,'Step 2. Update Results'!$A$2:$M$41,6,FALSE)), "", VLOOKUP('Step 2. Update Results'!$N35,'Step 2. Update Results'!$A$2:$M$41,6,FALSE)))</f>
        <v/>
      </c>
      <c r="H46" s="64" t="str">
        <f>IF(IF(ISERROR(VLOOKUP('Step 2. Update Results'!$N35,'Step 2. Update Results'!$A$2:$M$41,7,FALSE)), "", VLOOKUP('Step 2. Update Results'!$N35,'Step 2. Update Results'!$A$2:$M$41,7,FALSE))=0,"",IF(ISERROR(VLOOKUP('Step 2. Update Results'!$N35,'Step 2. Update Results'!$A$2:$M$41,7,FALSE)), "", VLOOKUP('Step 2. Update Results'!$N35,'Step 2. Update Results'!$A$2:$M$41,7,FALSE)))</f>
        <v/>
      </c>
      <c r="I46" s="64" t="str">
        <f>IF(IF(ISERROR(VLOOKUP('Step 2. Update Results'!$N35,'Step 2. Update Results'!$A$2:$M$41,8,FALSE)), "", VLOOKUP('Step 2. Update Results'!$N35,'Step 2. Update Results'!$A$2:$M$41,8,FALSE))=0,"",IF(ISERROR(VLOOKUP('Step 2. Update Results'!$N35,'Step 2. Update Results'!$A$2:$M$41,8,FALSE)), "", VLOOKUP('Step 2. Update Results'!$N35,'Step 2. Update Results'!$A$2:$M$41,8,FALSE)))</f>
        <v/>
      </c>
      <c r="J46" s="64" t="str">
        <f>IF(IF(ISERROR(VLOOKUP('Step 2. Update Results'!$N35,'Step 2. Update Results'!$A$2:$M$41,9,FALSE)), "", VLOOKUP('Step 2. Update Results'!$N35,'Step 2. Update Results'!$A$2:$M$41,9,FALSE))=0,"",IF(ISERROR(VLOOKUP('Step 2. Update Results'!$N35,'Step 2. Update Results'!$A$2:$M$41,9,FALSE)), "", VLOOKUP('Step 2. Update Results'!$N35,'Step 2. Update Results'!$A$2:$M$41,9,FALSE)))</f>
        <v/>
      </c>
      <c r="K46" s="64" t="str">
        <f>IF(IF(ISERROR(VLOOKUP('Step 2. Update Results'!$N35,'Step 2. Update Results'!$A$2:$M$41,10,FALSE)), "", VLOOKUP('Step 2. Update Results'!$N35,'Step 2. Update Results'!$A$2:$M$41,10,FALSE))=0,"",IF(ISERROR(VLOOKUP('Step 2. Update Results'!$N35,'Step 2. Update Results'!$A$2:$M$41,10,FALSE)), "", VLOOKUP('Step 2. Update Results'!$N35,'Step 2. Update Results'!$A$2:$M$41,10,FALSE)))</f>
        <v/>
      </c>
      <c r="L46" s="64" t="str">
        <f>IF(IF(ISERROR(VLOOKUP('Step 2. Update Results'!$N35,'Step 2. Update Results'!$A$2:$M$41,11,FALSE)), "", VLOOKUP('Step 2. Update Results'!$N35,'Step 2. Update Results'!$A$2:$M$41,11,FALSE))=0,"",IF(ISERROR(VLOOKUP('Step 2. Update Results'!$N35,'Step 2. Update Results'!$A$2:$M$41,11,FALSE)), "", VLOOKUP('Step 2. Update Results'!$N35,'Step 2. Update Results'!$A$2:$M$41,11,FALSE)))</f>
        <v/>
      </c>
      <c r="M46" s="64" t="str">
        <f>IF(IF(ISERROR(VLOOKUP('Step 2. Update Results'!$N35,'Step 2. Update Results'!$A$2:$M$41,12,FALSE)), "", VLOOKUP('Step 2. Update Results'!$N35,'Step 2. Update Results'!$A$2:$M$41,12,FALSE))=0,"",IF(ISERROR(VLOOKUP('Step 2. Update Results'!$N35,'Step 2. Update Results'!$A$2:$M$41,12,FALSE)), "", VLOOKUP('Step 2. Update Results'!$N35,'Step 2. Update Results'!$A$2:$M$41,12,FALSE)))</f>
        <v/>
      </c>
    </row>
    <row r="47" spans="1:13" x14ac:dyDescent="0.25">
      <c r="A47" s="65" t="str">
        <f>IF($B47="","",IF($C47=$C46,$A46,'Step 2. Update Results'!N36))</f>
        <v/>
      </c>
      <c r="B47" s="66" t="str">
        <f>IF(ISERROR(VLOOKUP('Step 2. Update Results'!$N36,'Step 2. Update Results'!$A$2:$M$41,2,FALSE)), "", VLOOKUP('Step 2. Update Results'!$N36,'Step 2. Update Results'!$A$2:$M$41,2,FALSE))</f>
        <v/>
      </c>
      <c r="C47" s="68" t="str">
        <f>IF(ISERROR(VLOOKUP('Step 2. Update Results'!$N36,'Step 2. Update Results'!$A$2:$M$41,13,FALSE)), "", VLOOKUP('Step 2. Update Results'!$N36,'Step 2. Update Results'!$A$2:$M$41,13,FALSE))</f>
        <v/>
      </c>
      <c r="D47" s="67" t="str">
        <f>IF(IF(ISERROR(VLOOKUP('Step 2. Update Results'!$N36,'Step 2. Update Results'!$A$2:$M$41,3,FALSE)), "", VLOOKUP('Step 2. Update Results'!$N36,'Step 2. Update Results'!$A$2:$M$41,3,FALSE))=0,"",IF(ISERROR(VLOOKUP('Step 2. Update Results'!$N36,'Step 2. Update Results'!$A$2:$M$41,3,FALSE)), "", VLOOKUP('Step 2. Update Results'!$N36,'Step 2. Update Results'!$A$2:$M$41,3,FALSE)))</f>
        <v/>
      </c>
      <c r="E47" s="67" t="str">
        <f>IF(IF(ISERROR(VLOOKUP('Step 2. Update Results'!$N36,'Step 2. Update Results'!$A$2:$M$41,4,FALSE)), "", VLOOKUP('Step 2. Update Results'!$N36,'Step 2. Update Results'!$A$2:$M$41,4,FALSE))=0,"",IF(ISERROR(VLOOKUP('Step 2. Update Results'!$N36,'Step 2. Update Results'!$A$2:$M$41,4,FALSE)), "", VLOOKUP('Step 2. Update Results'!$N36,'Step 2. Update Results'!$A$2:$M$41,4,FALSE)))</f>
        <v/>
      </c>
      <c r="F47" s="67" t="str">
        <f>IF(IF(ISERROR(VLOOKUP('Step 2. Update Results'!$N36,'Step 2. Update Results'!$A$2:$M$41,5,FALSE)), "", VLOOKUP('Step 2. Update Results'!$N36,'Step 2. Update Results'!$A$2:$M$41,5,FALSE))=0,"",IF(ISERROR(VLOOKUP('Step 2. Update Results'!$N36,'Step 2. Update Results'!$A$2:$M$41,5,FALSE)), "", VLOOKUP('Step 2. Update Results'!$N36,'Step 2. Update Results'!$A$2:$M$41,5,FALSE)))</f>
        <v/>
      </c>
      <c r="G47" s="67" t="str">
        <f>IF(IF(ISERROR(VLOOKUP('Step 2. Update Results'!$N36,'Step 2. Update Results'!$A$2:$M$41,6,FALSE)), "", VLOOKUP('Step 2. Update Results'!$N36,'Step 2. Update Results'!$A$2:$M$41,6,FALSE))=0,"",IF(ISERROR(VLOOKUP('Step 2. Update Results'!$N36,'Step 2. Update Results'!$A$2:$M$41,6,FALSE)), "", VLOOKUP('Step 2. Update Results'!$N36,'Step 2. Update Results'!$A$2:$M$41,6,FALSE)))</f>
        <v/>
      </c>
      <c r="H47" s="67" t="str">
        <f>IF(IF(ISERROR(VLOOKUP('Step 2. Update Results'!$N36,'Step 2. Update Results'!$A$2:$M$41,7,FALSE)), "", VLOOKUP('Step 2. Update Results'!$N36,'Step 2. Update Results'!$A$2:$M$41,7,FALSE))=0,"",IF(ISERROR(VLOOKUP('Step 2. Update Results'!$N36,'Step 2. Update Results'!$A$2:$M$41,7,FALSE)), "", VLOOKUP('Step 2. Update Results'!$N36,'Step 2. Update Results'!$A$2:$M$41,7,FALSE)))</f>
        <v/>
      </c>
      <c r="I47" s="67" t="str">
        <f>IF(IF(ISERROR(VLOOKUP('Step 2. Update Results'!$N36,'Step 2. Update Results'!$A$2:$M$41,8,FALSE)), "", VLOOKUP('Step 2. Update Results'!$N36,'Step 2. Update Results'!$A$2:$M$41,8,FALSE))=0,"",IF(ISERROR(VLOOKUP('Step 2. Update Results'!$N36,'Step 2. Update Results'!$A$2:$M$41,8,FALSE)), "", VLOOKUP('Step 2. Update Results'!$N36,'Step 2. Update Results'!$A$2:$M$41,8,FALSE)))</f>
        <v/>
      </c>
      <c r="J47" s="67" t="str">
        <f>IF(IF(ISERROR(VLOOKUP('Step 2. Update Results'!$N36,'Step 2. Update Results'!$A$2:$M$41,9,FALSE)), "", VLOOKUP('Step 2. Update Results'!$N36,'Step 2. Update Results'!$A$2:$M$41,9,FALSE))=0,"",IF(ISERROR(VLOOKUP('Step 2. Update Results'!$N36,'Step 2. Update Results'!$A$2:$M$41,9,FALSE)), "", VLOOKUP('Step 2. Update Results'!$N36,'Step 2. Update Results'!$A$2:$M$41,9,FALSE)))</f>
        <v/>
      </c>
      <c r="K47" s="67" t="str">
        <f>IF(IF(ISERROR(VLOOKUP('Step 2. Update Results'!$N36,'Step 2. Update Results'!$A$2:$M$41,10,FALSE)), "", VLOOKUP('Step 2. Update Results'!$N36,'Step 2. Update Results'!$A$2:$M$41,10,FALSE))=0,"",IF(ISERROR(VLOOKUP('Step 2. Update Results'!$N36,'Step 2. Update Results'!$A$2:$M$41,10,FALSE)), "", VLOOKUP('Step 2. Update Results'!$N36,'Step 2. Update Results'!$A$2:$M$41,10,FALSE)))</f>
        <v/>
      </c>
      <c r="L47" s="67" t="str">
        <f>IF(IF(ISERROR(VLOOKUP('Step 2. Update Results'!$N36,'Step 2. Update Results'!$A$2:$M$41,11,FALSE)), "", VLOOKUP('Step 2. Update Results'!$N36,'Step 2. Update Results'!$A$2:$M$41,11,FALSE))=0,"",IF(ISERROR(VLOOKUP('Step 2. Update Results'!$N36,'Step 2. Update Results'!$A$2:$M$41,11,FALSE)), "", VLOOKUP('Step 2. Update Results'!$N36,'Step 2. Update Results'!$A$2:$M$41,11,FALSE)))</f>
        <v/>
      </c>
      <c r="M47" s="67" t="str">
        <f>IF(IF(ISERROR(VLOOKUP('Step 2. Update Results'!$N36,'Step 2. Update Results'!$A$2:$M$41,12,FALSE)), "", VLOOKUP('Step 2. Update Results'!$N36,'Step 2. Update Results'!$A$2:$M$41,12,FALSE))=0,"",IF(ISERROR(VLOOKUP('Step 2. Update Results'!$N36,'Step 2. Update Results'!$A$2:$M$41,12,FALSE)), "", VLOOKUP('Step 2. Update Results'!$N36,'Step 2. Update Results'!$A$2:$M$41,12,FALSE)))</f>
        <v/>
      </c>
    </row>
    <row r="48" spans="1:13" x14ac:dyDescent="0.25">
      <c r="A48" s="62" t="str">
        <f>IF($B48="","",IF($C48=$C47,$A47,'Step 2. Update Results'!N37))</f>
        <v/>
      </c>
      <c r="B48" s="63" t="str">
        <f>IF(ISERROR(VLOOKUP('Step 2. Update Results'!$N37,'Step 2. Update Results'!$A$2:$M$41,2,FALSE)), "", VLOOKUP('Step 2. Update Results'!$N37,'Step 2. Update Results'!$A$2:$M$41,2,FALSE))</f>
        <v/>
      </c>
      <c r="C48" s="68" t="str">
        <f>IF(ISERROR(VLOOKUP('Step 2. Update Results'!$N37,'Step 2. Update Results'!$A$2:$M$41,13,FALSE)), "", VLOOKUP('Step 2. Update Results'!$N37,'Step 2. Update Results'!$A$2:$M$41,13,FALSE))</f>
        <v/>
      </c>
      <c r="D48" s="64" t="str">
        <f>IF(IF(ISERROR(VLOOKUP('Step 2. Update Results'!$N37,'Step 2. Update Results'!$A$2:$M$41,3,FALSE)), "", VLOOKUP('Step 2. Update Results'!$N37,'Step 2. Update Results'!$A$2:$M$41,3,FALSE))=0,"",IF(ISERROR(VLOOKUP('Step 2. Update Results'!$N37,'Step 2. Update Results'!$A$2:$M$41,3,FALSE)), "", VLOOKUP('Step 2. Update Results'!$N37,'Step 2. Update Results'!$A$2:$M$41,3,FALSE)))</f>
        <v/>
      </c>
      <c r="E48" s="64" t="str">
        <f>IF(IF(ISERROR(VLOOKUP('Step 2. Update Results'!$N37,'Step 2. Update Results'!$A$2:$M$41,4,FALSE)), "", VLOOKUP('Step 2. Update Results'!$N37,'Step 2. Update Results'!$A$2:$M$41,4,FALSE))=0,"",IF(ISERROR(VLOOKUP('Step 2. Update Results'!$N37,'Step 2. Update Results'!$A$2:$M$41,4,FALSE)), "", VLOOKUP('Step 2. Update Results'!$N37,'Step 2. Update Results'!$A$2:$M$41,4,FALSE)))</f>
        <v/>
      </c>
      <c r="F48" s="64" t="str">
        <f>IF(IF(ISERROR(VLOOKUP('Step 2. Update Results'!$N37,'Step 2. Update Results'!$A$2:$M$41,5,FALSE)), "", VLOOKUP('Step 2. Update Results'!$N37,'Step 2. Update Results'!$A$2:$M$41,5,FALSE))=0,"",IF(ISERROR(VLOOKUP('Step 2. Update Results'!$N37,'Step 2. Update Results'!$A$2:$M$41,5,FALSE)), "", VLOOKUP('Step 2. Update Results'!$N37,'Step 2. Update Results'!$A$2:$M$41,5,FALSE)))</f>
        <v/>
      </c>
      <c r="G48" s="64" t="str">
        <f>IF(IF(ISERROR(VLOOKUP('Step 2. Update Results'!$N37,'Step 2. Update Results'!$A$2:$M$41,6,FALSE)), "", VLOOKUP('Step 2. Update Results'!$N37,'Step 2. Update Results'!$A$2:$M$41,6,FALSE))=0,"",IF(ISERROR(VLOOKUP('Step 2. Update Results'!$N37,'Step 2. Update Results'!$A$2:$M$41,6,FALSE)), "", VLOOKUP('Step 2. Update Results'!$N37,'Step 2. Update Results'!$A$2:$M$41,6,FALSE)))</f>
        <v/>
      </c>
      <c r="H48" s="64" t="str">
        <f>IF(IF(ISERROR(VLOOKUP('Step 2. Update Results'!$N37,'Step 2. Update Results'!$A$2:$M$41,7,FALSE)), "", VLOOKUP('Step 2. Update Results'!$N37,'Step 2. Update Results'!$A$2:$M$41,7,FALSE))=0,"",IF(ISERROR(VLOOKUP('Step 2. Update Results'!$N37,'Step 2. Update Results'!$A$2:$M$41,7,FALSE)), "", VLOOKUP('Step 2. Update Results'!$N37,'Step 2. Update Results'!$A$2:$M$41,7,FALSE)))</f>
        <v/>
      </c>
      <c r="I48" s="64" t="str">
        <f>IF(IF(ISERROR(VLOOKUP('Step 2. Update Results'!$N37,'Step 2. Update Results'!$A$2:$M$41,8,FALSE)), "", VLOOKUP('Step 2. Update Results'!$N37,'Step 2. Update Results'!$A$2:$M$41,8,FALSE))=0,"",IF(ISERROR(VLOOKUP('Step 2. Update Results'!$N37,'Step 2. Update Results'!$A$2:$M$41,8,FALSE)), "", VLOOKUP('Step 2. Update Results'!$N37,'Step 2. Update Results'!$A$2:$M$41,8,FALSE)))</f>
        <v/>
      </c>
      <c r="J48" s="64" t="str">
        <f>IF(IF(ISERROR(VLOOKUP('Step 2. Update Results'!$N37,'Step 2. Update Results'!$A$2:$M$41,9,FALSE)), "", VLOOKUP('Step 2. Update Results'!$N37,'Step 2. Update Results'!$A$2:$M$41,9,FALSE))=0,"",IF(ISERROR(VLOOKUP('Step 2. Update Results'!$N37,'Step 2. Update Results'!$A$2:$M$41,9,FALSE)), "", VLOOKUP('Step 2. Update Results'!$N37,'Step 2. Update Results'!$A$2:$M$41,9,FALSE)))</f>
        <v/>
      </c>
      <c r="K48" s="64" t="str">
        <f>IF(IF(ISERROR(VLOOKUP('Step 2. Update Results'!$N37,'Step 2. Update Results'!$A$2:$M$41,10,FALSE)), "", VLOOKUP('Step 2. Update Results'!$N37,'Step 2. Update Results'!$A$2:$M$41,10,FALSE))=0,"",IF(ISERROR(VLOOKUP('Step 2. Update Results'!$N37,'Step 2. Update Results'!$A$2:$M$41,10,FALSE)), "", VLOOKUP('Step 2. Update Results'!$N37,'Step 2. Update Results'!$A$2:$M$41,10,FALSE)))</f>
        <v/>
      </c>
      <c r="L48" s="64" t="str">
        <f>IF(IF(ISERROR(VLOOKUP('Step 2. Update Results'!$N37,'Step 2. Update Results'!$A$2:$M$41,11,FALSE)), "", VLOOKUP('Step 2. Update Results'!$N37,'Step 2. Update Results'!$A$2:$M$41,11,FALSE))=0,"",IF(ISERROR(VLOOKUP('Step 2. Update Results'!$N37,'Step 2. Update Results'!$A$2:$M$41,11,FALSE)), "", VLOOKUP('Step 2. Update Results'!$N37,'Step 2. Update Results'!$A$2:$M$41,11,FALSE)))</f>
        <v/>
      </c>
      <c r="M48" s="64" t="str">
        <f>IF(IF(ISERROR(VLOOKUP('Step 2. Update Results'!$N37,'Step 2. Update Results'!$A$2:$M$41,12,FALSE)), "", VLOOKUP('Step 2. Update Results'!$N37,'Step 2. Update Results'!$A$2:$M$41,12,FALSE))=0,"",IF(ISERROR(VLOOKUP('Step 2. Update Results'!$N37,'Step 2. Update Results'!$A$2:$M$41,12,FALSE)), "", VLOOKUP('Step 2. Update Results'!$N37,'Step 2. Update Results'!$A$2:$M$41,12,FALSE)))</f>
        <v/>
      </c>
    </row>
    <row r="49" spans="1:16" x14ac:dyDescent="0.25">
      <c r="A49" s="65" t="str">
        <f>IF($B49="","",IF($C49=$C48,$A48,'Step 2. Update Results'!N38))</f>
        <v/>
      </c>
      <c r="B49" s="66" t="str">
        <f>IF(ISERROR(VLOOKUP('Step 2. Update Results'!$N38,'Step 2. Update Results'!$A$2:$M$41,2,FALSE)), "", VLOOKUP('Step 2. Update Results'!$N38,'Step 2. Update Results'!$A$2:$M$41,2,FALSE))</f>
        <v/>
      </c>
      <c r="C49" s="68" t="str">
        <f>IF(ISERROR(VLOOKUP('Step 2. Update Results'!$N38,'Step 2. Update Results'!$A$2:$M$41,13,FALSE)), "", VLOOKUP('Step 2. Update Results'!$N38,'Step 2. Update Results'!$A$2:$M$41,13,FALSE))</f>
        <v/>
      </c>
      <c r="D49" s="67" t="str">
        <f>IF(IF(ISERROR(VLOOKUP('Step 2. Update Results'!$N38,'Step 2. Update Results'!$A$2:$M$41,3,FALSE)), "", VLOOKUP('Step 2. Update Results'!$N38,'Step 2. Update Results'!$A$2:$M$41,3,FALSE))=0,"",IF(ISERROR(VLOOKUP('Step 2. Update Results'!$N38,'Step 2. Update Results'!$A$2:$M$41,3,FALSE)), "", VLOOKUP('Step 2. Update Results'!$N38,'Step 2. Update Results'!$A$2:$M$41,3,FALSE)))</f>
        <v/>
      </c>
      <c r="E49" s="67" t="str">
        <f>IF(IF(ISERROR(VLOOKUP('Step 2. Update Results'!$N38,'Step 2. Update Results'!$A$2:$M$41,4,FALSE)), "", VLOOKUP('Step 2. Update Results'!$N38,'Step 2. Update Results'!$A$2:$M$41,4,FALSE))=0,"",IF(ISERROR(VLOOKUP('Step 2. Update Results'!$N38,'Step 2. Update Results'!$A$2:$M$41,4,FALSE)), "", VLOOKUP('Step 2. Update Results'!$N38,'Step 2. Update Results'!$A$2:$M$41,4,FALSE)))</f>
        <v/>
      </c>
      <c r="F49" s="67" t="str">
        <f>IF(IF(ISERROR(VLOOKUP('Step 2. Update Results'!$N38,'Step 2. Update Results'!$A$2:$M$41,5,FALSE)), "", VLOOKUP('Step 2. Update Results'!$N38,'Step 2. Update Results'!$A$2:$M$41,5,FALSE))=0,"",IF(ISERROR(VLOOKUP('Step 2. Update Results'!$N38,'Step 2. Update Results'!$A$2:$M$41,5,FALSE)), "", VLOOKUP('Step 2. Update Results'!$N38,'Step 2. Update Results'!$A$2:$M$41,5,FALSE)))</f>
        <v/>
      </c>
      <c r="G49" s="67" t="str">
        <f>IF(IF(ISERROR(VLOOKUP('Step 2. Update Results'!$N38,'Step 2. Update Results'!$A$2:$M$41,6,FALSE)), "", VLOOKUP('Step 2. Update Results'!$N38,'Step 2. Update Results'!$A$2:$M$41,6,FALSE))=0,"",IF(ISERROR(VLOOKUP('Step 2. Update Results'!$N38,'Step 2. Update Results'!$A$2:$M$41,6,FALSE)), "", VLOOKUP('Step 2. Update Results'!$N38,'Step 2. Update Results'!$A$2:$M$41,6,FALSE)))</f>
        <v/>
      </c>
      <c r="H49" s="67" t="str">
        <f>IF(IF(ISERROR(VLOOKUP('Step 2. Update Results'!$N38,'Step 2. Update Results'!$A$2:$M$41,7,FALSE)), "", VLOOKUP('Step 2. Update Results'!$N38,'Step 2. Update Results'!$A$2:$M$41,7,FALSE))=0,"",IF(ISERROR(VLOOKUP('Step 2. Update Results'!$N38,'Step 2. Update Results'!$A$2:$M$41,7,FALSE)), "", VLOOKUP('Step 2. Update Results'!$N38,'Step 2. Update Results'!$A$2:$M$41,7,FALSE)))</f>
        <v/>
      </c>
      <c r="I49" s="67" t="str">
        <f>IF(IF(ISERROR(VLOOKUP('Step 2. Update Results'!$N38,'Step 2. Update Results'!$A$2:$M$41,8,FALSE)), "", VLOOKUP('Step 2. Update Results'!$N38,'Step 2. Update Results'!$A$2:$M$41,8,FALSE))=0,"",IF(ISERROR(VLOOKUP('Step 2. Update Results'!$N38,'Step 2. Update Results'!$A$2:$M$41,8,FALSE)), "", VLOOKUP('Step 2. Update Results'!$N38,'Step 2. Update Results'!$A$2:$M$41,8,FALSE)))</f>
        <v/>
      </c>
      <c r="J49" s="67" t="str">
        <f>IF(IF(ISERROR(VLOOKUP('Step 2. Update Results'!$N38,'Step 2. Update Results'!$A$2:$M$41,9,FALSE)), "", VLOOKUP('Step 2. Update Results'!$N38,'Step 2. Update Results'!$A$2:$M$41,9,FALSE))=0,"",IF(ISERROR(VLOOKUP('Step 2. Update Results'!$N38,'Step 2. Update Results'!$A$2:$M$41,9,FALSE)), "", VLOOKUP('Step 2. Update Results'!$N38,'Step 2. Update Results'!$A$2:$M$41,9,FALSE)))</f>
        <v/>
      </c>
      <c r="K49" s="67" t="str">
        <f>IF(IF(ISERROR(VLOOKUP('Step 2. Update Results'!$N38,'Step 2. Update Results'!$A$2:$M$41,10,FALSE)), "", VLOOKUP('Step 2. Update Results'!$N38,'Step 2. Update Results'!$A$2:$M$41,10,FALSE))=0,"",IF(ISERROR(VLOOKUP('Step 2. Update Results'!$N38,'Step 2. Update Results'!$A$2:$M$41,10,FALSE)), "", VLOOKUP('Step 2. Update Results'!$N38,'Step 2. Update Results'!$A$2:$M$41,10,FALSE)))</f>
        <v/>
      </c>
      <c r="L49" s="67" t="str">
        <f>IF(IF(ISERROR(VLOOKUP('Step 2. Update Results'!$N38,'Step 2. Update Results'!$A$2:$M$41,11,FALSE)), "", VLOOKUP('Step 2. Update Results'!$N38,'Step 2. Update Results'!$A$2:$M$41,11,FALSE))=0,"",IF(ISERROR(VLOOKUP('Step 2. Update Results'!$N38,'Step 2. Update Results'!$A$2:$M$41,11,FALSE)), "", VLOOKUP('Step 2. Update Results'!$N38,'Step 2. Update Results'!$A$2:$M$41,11,FALSE)))</f>
        <v/>
      </c>
      <c r="M49" s="67" t="str">
        <f>IF(IF(ISERROR(VLOOKUP('Step 2. Update Results'!$N38,'Step 2. Update Results'!$A$2:$M$41,12,FALSE)), "", VLOOKUP('Step 2. Update Results'!$N38,'Step 2. Update Results'!$A$2:$M$41,12,FALSE))=0,"",IF(ISERROR(VLOOKUP('Step 2. Update Results'!$N38,'Step 2. Update Results'!$A$2:$M$41,12,FALSE)), "", VLOOKUP('Step 2. Update Results'!$N38,'Step 2. Update Results'!$A$2:$M$41,12,FALSE)))</f>
        <v/>
      </c>
    </row>
    <row r="50" spans="1:16" x14ac:dyDescent="0.25">
      <c r="A50" s="62" t="str">
        <f>IF($B50="","",IF($C50=$C49,$A49,'Step 2. Update Results'!N39))</f>
        <v/>
      </c>
      <c r="B50" s="63" t="str">
        <f>IF(ISERROR(VLOOKUP('Step 2. Update Results'!$N39,'Step 2. Update Results'!$A$2:$M$41,2,FALSE)), "", VLOOKUP('Step 2. Update Results'!$N39,'Step 2. Update Results'!$A$2:$M$41,2,FALSE))</f>
        <v/>
      </c>
      <c r="C50" s="68" t="str">
        <f>IF(ISERROR(VLOOKUP('Step 2. Update Results'!$N39,'Step 2. Update Results'!$A$2:$M$41,13,FALSE)), "", VLOOKUP('Step 2. Update Results'!$N39,'Step 2. Update Results'!$A$2:$M$41,13,FALSE))</f>
        <v/>
      </c>
      <c r="D50" s="64" t="str">
        <f>IF(IF(ISERROR(VLOOKUP('Step 2. Update Results'!$N39,'Step 2. Update Results'!$A$2:$M$41,3,FALSE)), "", VLOOKUP('Step 2. Update Results'!$N39,'Step 2. Update Results'!$A$2:$M$41,3,FALSE))=0,"",IF(ISERROR(VLOOKUP('Step 2. Update Results'!$N39,'Step 2. Update Results'!$A$2:$M$41,3,FALSE)), "", VLOOKUP('Step 2. Update Results'!$N39,'Step 2. Update Results'!$A$2:$M$41,3,FALSE)))</f>
        <v/>
      </c>
      <c r="E50" s="64" t="str">
        <f>IF(IF(ISERROR(VLOOKUP('Step 2. Update Results'!$N39,'Step 2. Update Results'!$A$2:$M$41,4,FALSE)), "", VLOOKUP('Step 2. Update Results'!$N39,'Step 2. Update Results'!$A$2:$M$41,4,FALSE))=0,"",IF(ISERROR(VLOOKUP('Step 2. Update Results'!$N39,'Step 2. Update Results'!$A$2:$M$41,4,FALSE)), "", VLOOKUP('Step 2. Update Results'!$N39,'Step 2. Update Results'!$A$2:$M$41,4,FALSE)))</f>
        <v/>
      </c>
      <c r="F50" s="64" t="str">
        <f>IF(IF(ISERROR(VLOOKUP('Step 2. Update Results'!$N39,'Step 2. Update Results'!$A$2:$M$41,5,FALSE)), "", VLOOKUP('Step 2. Update Results'!$N39,'Step 2. Update Results'!$A$2:$M$41,5,FALSE))=0,"",IF(ISERROR(VLOOKUP('Step 2. Update Results'!$N39,'Step 2. Update Results'!$A$2:$M$41,5,FALSE)), "", VLOOKUP('Step 2. Update Results'!$N39,'Step 2. Update Results'!$A$2:$M$41,5,FALSE)))</f>
        <v/>
      </c>
      <c r="G50" s="64" t="str">
        <f>IF(IF(ISERROR(VLOOKUP('Step 2. Update Results'!$N39,'Step 2. Update Results'!$A$2:$M$41,6,FALSE)), "", VLOOKUP('Step 2. Update Results'!$N39,'Step 2. Update Results'!$A$2:$M$41,6,FALSE))=0,"",IF(ISERROR(VLOOKUP('Step 2. Update Results'!$N39,'Step 2. Update Results'!$A$2:$M$41,6,FALSE)), "", VLOOKUP('Step 2. Update Results'!$N39,'Step 2. Update Results'!$A$2:$M$41,6,FALSE)))</f>
        <v/>
      </c>
      <c r="H50" s="64" t="str">
        <f>IF(IF(ISERROR(VLOOKUP('Step 2. Update Results'!$N39,'Step 2. Update Results'!$A$2:$M$41,7,FALSE)), "", VLOOKUP('Step 2. Update Results'!$N39,'Step 2. Update Results'!$A$2:$M$41,7,FALSE))=0,"",IF(ISERROR(VLOOKUP('Step 2. Update Results'!$N39,'Step 2. Update Results'!$A$2:$M$41,7,FALSE)), "", VLOOKUP('Step 2. Update Results'!$N39,'Step 2. Update Results'!$A$2:$M$41,7,FALSE)))</f>
        <v/>
      </c>
      <c r="I50" s="64" t="str">
        <f>IF(IF(ISERROR(VLOOKUP('Step 2. Update Results'!$N39,'Step 2. Update Results'!$A$2:$M$41,8,FALSE)), "", VLOOKUP('Step 2. Update Results'!$N39,'Step 2. Update Results'!$A$2:$M$41,8,FALSE))=0,"",IF(ISERROR(VLOOKUP('Step 2. Update Results'!$N39,'Step 2. Update Results'!$A$2:$M$41,8,FALSE)), "", VLOOKUP('Step 2. Update Results'!$N39,'Step 2. Update Results'!$A$2:$M$41,8,FALSE)))</f>
        <v/>
      </c>
      <c r="J50" s="64" t="str">
        <f>IF(IF(ISERROR(VLOOKUP('Step 2. Update Results'!$N39,'Step 2. Update Results'!$A$2:$M$41,9,FALSE)), "", VLOOKUP('Step 2. Update Results'!$N39,'Step 2. Update Results'!$A$2:$M$41,9,FALSE))=0,"",IF(ISERROR(VLOOKUP('Step 2. Update Results'!$N39,'Step 2. Update Results'!$A$2:$M$41,9,FALSE)), "", VLOOKUP('Step 2. Update Results'!$N39,'Step 2. Update Results'!$A$2:$M$41,9,FALSE)))</f>
        <v/>
      </c>
      <c r="K50" s="64" t="str">
        <f>IF(IF(ISERROR(VLOOKUP('Step 2. Update Results'!$N39,'Step 2. Update Results'!$A$2:$M$41,10,FALSE)), "", VLOOKUP('Step 2. Update Results'!$N39,'Step 2. Update Results'!$A$2:$M$41,10,FALSE))=0,"",IF(ISERROR(VLOOKUP('Step 2. Update Results'!$N39,'Step 2. Update Results'!$A$2:$M$41,10,FALSE)), "", VLOOKUP('Step 2. Update Results'!$N39,'Step 2. Update Results'!$A$2:$M$41,10,FALSE)))</f>
        <v/>
      </c>
      <c r="L50" s="64" t="str">
        <f>IF(IF(ISERROR(VLOOKUP('Step 2. Update Results'!$N39,'Step 2. Update Results'!$A$2:$M$41,11,FALSE)), "", VLOOKUP('Step 2. Update Results'!$N39,'Step 2. Update Results'!$A$2:$M$41,11,FALSE))=0,"",IF(ISERROR(VLOOKUP('Step 2. Update Results'!$N39,'Step 2. Update Results'!$A$2:$M$41,11,FALSE)), "", VLOOKUP('Step 2. Update Results'!$N39,'Step 2. Update Results'!$A$2:$M$41,11,FALSE)))</f>
        <v/>
      </c>
      <c r="M50" s="64" t="str">
        <f>IF(IF(ISERROR(VLOOKUP('Step 2. Update Results'!$N39,'Step 2. Update Results'!$A$2:$M$41,12,FALSE)), "", VLOOKUP('Step 2. Update Results'!$N39,'Step 2. Update Results'!$A$2:$M$41,12,FALSE))=0,"",IF(ISERROR(VLOOKUP('Step 2. Update Results'!$N39,'Step 2. Update Results'!$A$2:$M$41,12,FALSE)), "", VLOOKUP('Step 2. Update Results'!$N39,'Step 2. Update Results'!$A$2:$M$41,12,FALSE)))</f>
        <v/>
      </c>
    </row>
    <row r="51" spans="1:16" x14ac:dyDescent="0.25">
      <c r="A51" s="65" t="str">
        <f>IF($B51="","",IF($C51=$C50,$A50,'Step 2. Update Results'!N40))</f>
        <v/>
      </c>
      <c r="B51" s="66" t="str">
        <f>IF(ISERROR(VLOOKUP('Step 2. Update Results'!$N40,'Step 2. Update Results'!$A$2:$M$41,2,FALSE)), "", VLOOKUP('Step 2. Update Results'!$N40,'Step 2. Update Results'!$A$2:$M$41,2,FALSE))</f>
        <v/>
      </c>
      <c r="C51" s="68" t="str">
        <f>IF(ISERROR(VLOOKUP('Step 2. Update Results'!$N40,'Step 2. Update Results'!$A$2:$M$41,13,FALSE)), "", VLOOKUP('Step 2. Update Results'!$N40,'Step 2. Update Results'!$A$2:$M$41,13,FALSE))</f>
        <v/>
      </c>
      <c r="D51" s="67" t="str">
        <f>IF(IF(ISERROR(VLOOKUP('Step 2. Update Results'!$N40,'Step 2. Update Results'!$A$2:$M$41,3,FALSE)), "", VLOOKUP('Step 2. Update Results'!$N40,'Step 2. Update Results'!$A$2:$M$41,3,FALSE))=0,"",IF(ISERROR(VLOOKUP('Step 2. Update Results'!$N40,'Step 2. Update Results'!$A$2:$M$41,3,FALSE)), "", VLOOKUP('Step 2. Update Results'!$N40,'Step 2. Update Results'!$A$2:$M$41,3,FALSE)))</f>
        <v/>
      </c>
      <c r="E51" s="67" t="str">
        <f>IF(IF(ISERROR(VLOOKUP('Step 2. Update Results'!$N40,'Step 2. Update Results'!$A$2:$M$41,4,FALSE)), "", VLOOKUP('Step 2. Update Results'!$N40,'Step 2. Update Results'!$A$2:$M$41,4,FALSE))=0,"",IF(ISERROR(VLOOKUP('Step 2. Update Results'!$N40,'Step 2. Update Results'!$A$2:$M$41,4,FALSE)), "", VLOOKUP('Step 2. Update Results'!$N40,'Step 2. Update Results'!$A$2:$M$41,4,FALSE)))</f>
        <v/>
      </c>
      <c r="F51" s="67" t="str">
        <f>IF(IF(ISERROR(VLOOKUP('Step 2. Update Results'!$N40,'Step 2. Update Results'!$A$2:$M$41,5,FALSE)), "", VLOOKUP('Step 2. Update Results'!$N40,'Step 2. Update Results'!$A$2:$M$41,5,FALSE))=0,"",IF(ISERROR(VLOOKUP('Step 2. Update Results'!$N40,'Step 2. Update Results'!$A$2:$M$41,5,FALSE)), "", VLOOKUP('Step 2. Update Results'!$N40,'Step 2. Update Results'!$A$2:$M$41,5,FALSE)))</f>
        <v/>
      </c>
      <c r="G51" s="67" t="str">
        <f>IF(IF(ISERROR(VLOOKUP('Step 2. Update Results'!$N40,'Step 2. Update Results'!$A$2:$M$41,6,FALSE)), "", VLOOKUP('Step 2. Update Results'!$N40,'Step 2. Update Results'!$A$2:$M$41,6,FALSE))=0,"",IF(ISERROR(VLOOKUP('Step 2. Update Results'!$N40,'Step 2. Update Results'!$A$2:$M$41,6,FALSE)), "", VLOOKUP('Step 2. Update Results'!$N40,'Step 2. Update Results'!$A$2:$M$41,6,FALSE)))</f>
        <v/>
      </c>
      <c r="H51" s="67" t="str">
        <f>IF(IF(ISERROR(VLOOKUP('Step 2. Update Results'!$N40,'Step 2. Update Results'!$A$2:$M$41,7,FALSE)), "", VLOOKUP('Step 2. Update Results'!$N40,'Step 2. Update Results'!$A$2:$M$41,7,FALSE))=0,"",IF(ISERROR(VLOOKUP('Step 2. Update Results'!$N40,'Step 2. Update Results'!$A$2:$M$41,7,FALSE)), "", VLOOKUP('Step 2. Update Results'!$N40,'Step 2. Update Results'!$A$2:$M$41,7,FALSE)))</f>
        <v/>
      </c>
      <c r="I51" s="67" t="str">
        <f>IF(IF(ISERROR(VLOOKUP('Step 2. Update Results'!$N40,'Step 2. Update Results'!$A$2:$M$41,8,FALSE)), "", VLOOKUP('Step 2. Update Results'!$N40,'Step 2. Update Results'!$A$2:$M$41,8,FALSE))=0,"",IF(ISERROR(VLOOKUP('Step 2. Update Results'!$N40,'Step 2. Update Results'!$A$2:$M$41,8,FALSE)), "", VLOOKUP('Step 2. Update Results'!$N40,'Step 2. Update Results'!$A$2:$M$41,8,FALSE)))</f>
        <v/>
      </c>
      <c r="J51" s="67" t="str">
        <f>IF(IF(ISERROR(VLOOKUP('Step 2. Update Results'!$N40,'Step 2. Update Results'!$A$2:$M$41,9,FALSE)), "", VLOOKUP('Step 2. Update Results'!$N40,'Step 2. Update Results'!$A$2:$M$41,9,FALSE))=0,"",IF(ISERROR(VLOOKUP('Step 2. Update Results'!$N40,'Step 2. Update Results'!$A$2:$M$41,9,FALSE)), "", VLOOKUP('Step 2. Update Results'!$N40,'Step 2. Update Results'!$A$2:$M$41,9,FALSE)))</f>
        <v/>
      </c>
      <c r="K51" s="67" t="str">
        <f>IF(IF(ISERROR(VLOOKUP('Step 2. Update Results'!$N40,'Step 2. Update Results'!$A$2:$M$41,10,FALSE)), "", VLOOKUP('Step 2. Update Results'!$N40,'Step 2. Update Results'!$A$2:$M$41,10,FALSE))=0,"",IF(ISERROR(VLOOKUP('Step 2. Update Results'!$N40,'Step 2. Update Results'!$A$2:$M$41,10,FALSE)), "", VLOOKUP('Step 2. Update Results'!$N40,'Step 2. Update Results'!$A$2:$M$41,10,FALSE)))</f>
        <v/>
      </c>
      <c r="L51" s="67" t="str">
        <f>IF(IF(ISERROR(VLOOKUP('Step 2. Update Results'!$N40,'Step 2. Update Results'!$A$2:$M$41,11,FALSE)), "", VLOOKUP('Step 2. Update Results'!$N40,'Step 2. Update Results'!$A$2:$M$41,11,FALSE))=0,"",IF(ISERROR(VLOOKUP('Step 2. Update Results'!$N40,'Step 2. Update Results'!$A$2:$M$41,11,FALSE)), "", VLOOKUP('Step 2. Update Results'!$N40,'Step 2. Update Results'!$A$2:$M$41,11,FALSE)))</f>
        <v/>
      </c>
      <c r="M51" s="67" t="str">
        <f>IF(IF(ISERROR(VLOOKUP('Step 2. Update Results'!$N40,'Step 2. Update Results'!$A$2:$M$41,12,FALSE)), "", VLOOKUP('Step 2. Update Results'!$N40,'Step 2. Update Results'!$A$2:$M$41,12,FALSE))=0,"",IF(ISERROR(VLOOKUP('Step 2. Update Results'!$N40,'Step 2. Update Results'!$A$2:$M$41,12,FALSE)), "", VLOOKUP('Step 2. Update Results'!$N40,'Step 2. Update Results'!$A$2:$M$41,12,FALSE)))</f>
        <v/>
      </c>
    </row>
    <row r="52" spans="1:16" s="43" customFormat="1" x14ac:dyDescent="0.25">
      <c r="A52" s="40"/>
      <c r="B52" s="41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6" ht="15.75" thickBot="1" x14ac:dyDescent="0.3">
      <c r="A53" s="10"/>
      <c r="B53" s="11"/>
      <c r="C53" s="44"/>
      <c r="D53" s="45"/>
      <c r="E53" s="45"/>
      <c r="F53" s="45"/>
      <c r="G53" s="45"/>
      <c r="H53" s="45"/>
      <c r="I53" s="45"/>
      <c r="J53" s="12"/>
      <c r="K53" s="12"/>
      <c r="L53" s="12"/>
      <c r="M53" s="12"/>
    </row>
    <row r="54" spans="1:16" ht="15.75" thickTop="1" x14ac:dyDescent="0.25">
      <c r="A54" s="13" t="s">
        <v>14</v>
      </c>
      <c r="B54" s="14"/>
      <c r="C54" s="45"/>
      <c r="D54" s="56" t="s">
        <v>26</v>
      </c>
      <c r="E54" s="44"/>
      <c r="F54" s="46"/>
      <c r="G54" s="46"/>
      <c r="H54" s="46"/>
      <c r="I54" s="46"/>
    </row>
    <row r="55" spans="1:16" ht="15" customHeight="1" x14ac:dyDescent="0.25">
      <c r="A55" s="15" t="s">
        <v>21</v>
      </c>
      <c r="B55" s="16"/>
      <c r="C55" s="45"/>
      <c r="D55" s="47" t="s">
        <v>27</v>
      </c>
      <c r="E55" s="46"/>
      <c r="F55" s="48"/>
      <c r="G55" s="49"/>
      <c r="H55" s="50"/>
      <c r="I55" s="51"/>
    </row>
    <row r="56" spans="1:16" ht="15" customHeight="1" x14ac:dyDescent="0.25">
      <c r="A56" s="15" t="s">
        <v>22</v>
      </c>
      <c r="B56" s="16"/>
      <c r="C56" s="45"/>
      <c r="D56" s="57" t="s">
        <v>28</v>
      </c>
      <c r="E56" s="52"/>
      <c r="F56" s="48"/>
      <c r="G56" s="49"/>
      <c r="H56" s="50"/>
      <c r="I56" s="51"/>
    </row>
    <row r="57" spans="1:16" ht="15" customHeight="1" x14ac:dyDescent="0.25">
      <c r="A57" s="15" t="s">
        <v>23</v>
      </c>
      <c r="B57" s="16"/>
      <c r="C57" s="45"/>
      <c r="D57" s="52"/>
      <c r="E57" s="52"/>
      <c r="F57" s="48"/>
      <c r="G57" s="49"/>
      <c r="H57" s="50"/>
      <c r="I57" s="51"/>
    </row>
    <row r="58" spans="1:16" x14ac:dyDescent="0.25">
      <c r="A58" s="15" t="s">
        <v>24</v>
      </c>
      <c r="B58" s="16"/>
      <c r="C58" s="45"/>
      <c r="D58" s="45"/>
      <c r="E58" s="44"/>
      <c r="F58" s="44"/>
      <c r="G58" s="44"/>
      <c r="H58" s="44"/>
      <c r="I58" s="44"/>
    </row>
    <row r="59" spans="1:16" ht="19.5" thickBot="1" x14ac:dyDescent="0.3">
      <c r="A59" s="17" t="s">
        <v>25</v>
      </c>
      <c r="B59" s="18"/>
      <c r="C59" s="45"/>
      <c r="D59" s="45"/>
      <c r="E59" s="44"/>
      <c r="F59" s="44"/>
      <c r="G59" s="44"/>
      <c r="H59" s="44"/>
      <c r="I59" s="44"/>
      <c r="J59" s="73" t="s">
        <v>19</v>
      </c>
      <c r="K59" s="73"/>
      <c r="L59" s="73"/>
      <c r="M59" s="73"/>
      <c r="N59" s="39"/>
      <c r="O59" s="39"/>
      <c r="P59" s="39"/>
    </row>
    <row r="60" spans="1:16" ht="19.5" thickTop="1" x14ac:dyDescent="0.25">
      <c r="C60" s="53"/>
      <c r="D60" s="53"/>
      <c r="E60" s="54"/>
      <c r="F60" s="54"/>
      <c r="G60" s="54"/>
      <c r="H60" s="54"/>
      <c r="I60" s="55"/>
    </row>
    <row r="62" spans="1:16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</row>
  </sheetData>
  <sheetProtection password="CFE1" sheet="1" objects="1" scenarios="1" selectLockedCells="1"/>
  <mergeCells count="4">
    <mergeCell ref="J59:M59"/>
    <mergeCell ref="B8:L8"/>
    <mergeCell ref="B9:L9"/>
    <mergeCell ref="B10:L10"/>
  </mergeCells>
  <conditionalFormatting sqref="A12:M52">
    <cfRule type="expression" dxfId="2" priority="3">
      <formula>$A12=1</formula>
    </cfRule>
  </conditionalFormatting>
  <conditionalFormatting sqref="D12:M52">
    <cfRule type="cellIs" dxfId="1" priority="2" operator="equal">
      <formula>5</formula>
    </cfRule>
  </conditionalFormatting>
  <conditionalFormatting sqref="D12:M51">
    <cfRule type="expression" dxfId="0" priority="1">
      <formula>RANK(D12,$D12:$M12,0)+COUNTIF($D12:D12,D12)&lt;7</formula>
    </cfRule>
  </conditionalFormatting>
  <printOptions horizontalCentered="1"/>
  <pageMargins left="0.39370078740157483" right="0.19685039370078741" top="0.43307086614173229" bottom="0.39370078740157483" header="0.15748031496062992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43</vt:i4>
      </vt:variant>
    </vt:vector>
  </HeadingPairs>
  <TitlesOfParts>
    <vt:vector size="46" baseType="lpstr">
      <vt:lpstr>Step 1. Insert (New) Players</vt:lpstr>
      <vt:lpstr>Step 2. Update Results</vt:lpstr>
      <vt:lpstr>Step 3. Print Ladder</vt:lpstr>
      <vt:lpstr>Player1</vt:lpstr>
      <vt:lpstr>Player10</vt:lpstr>
      <vt:lpstr>Player11</vt:lpstr>
      <vt:lpstr>Player12</vt:lpstr>
      <vt:lpstr>Player13</vt:lpstr>
      <vt:lpstr>Player14</vt:lpstr>
      <vt:lpstr>Player15</vt:lpstr>
      <vt:lpstr>Player16</vt:lpstr>
      <vt:lpstr>Player17</vt:lpstr>
      <vt:lpstr>Player18</vt:lpstr>
      <vt:lpstr>Player19</vt:lpstr>
      <vt:lpstr>Player2</vt:lpstr>
      <vt:lpstr>Player20</vt:lpstr>
      <vt:lpstr>Player21</vt:lpstr>
      <vt:lpstr>Player22</vt:lpstr>
      <vt:lpstr>Player23</vt:lpstr>
      <vt:lpstr>Player24</vt:lpstr>
      <vt:lpstr>Player25</vt:lpstr>
      <vt:lpstr>Player26</vt:lpstr>
      <vt:lpstr>Player27</vt:lpstr>
      <vt:lpstr>Player28</vt:lpstr>
      <vt:lpstr>Player29</vt:lpstr>
      <vt:lpstr>Player3</vt:lpstr>
      <vt:lpstr>Player30</vt:lpstr>
      <vt:lpstr>Player31</vt:lpstr>
      <vt:lpstr>Player32</vt:lpstr>
      <vt:lpstr>Player33</vt:lpstr>
      <vt:lpstr>Player34</vt:lpstr>
      <vt:lpstr>Player35</vt:lpstr>
      <vt:lpstr>Player36</vt:lpstr>
      <vt:lpstr>Player37</vt:lpstr>
      <vt:lpstr>Player38</vt:lpstr>
      <vt:lpstr>Player39</vt:lpstr>
      <vt:lpstr>Player4</vt:lpstr>
      <vt:lpstr>Player40</vt:lpstr>
      <vt:lpstr>Player5</vt:lpstr>
      <vt:lpstr>Player6</vt:lpstr>
      <vt:lpstr>Player7</vt:lpstr>
      <vt:lpstr>Player8</vt:lpstr>
      <vt:lpstr>Player9</vt:lpstr>
      <vt:lpstr>'Step 1. Insert (New) Players'!Print_Area</vt:lpstr>
      <vt:lpstr>'Step 2. Update Results'!Print_Area</vt:lpstr>
      <vt:lpstr>'Step 3. Print Ladder'!Print_Area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F C</cp:lastModifiedBy>
  <cp:lastPrinted>2016-09-23T09:08:52Z</cp:lastPrinted>
  <dcterms:created xsi:type="dcterms:W3CDTF">2015-09-04T12:25:21Z</dcterms:created>
  <dcterms:modified xsi:type="dcterms:W3CDTF">2016-09-23T09:11:19Z</dcterms:modified>
</cp:coreProperties>
</file>